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15" windowHeight="9120" activeTab="0"/>
  </bookViews>
  <sheets>
    <sheet name="汇总" sheetId="1" r:id="rId1"/>
    <sheet name="在建项目个数排序" sheetId="2" r:id="rId2"/>
    <sheet name="结余资金排序" sheetId="3" r:id="rId3"/>
  </sheets>
  <definedNames>
    <definedName name="_xlnm._FilterDatabase" localSheetId="0" hidden="1">'汇总'!$A$6:$T$94</definedName>
    <definedName name="_xlnm.Print_Area" localSheetId="0">'汇总'!$A$1:$P$101</definedName>
    <definedName name="_xlnm.Print_Titles" localSheetId="0">'汇总'!$1:$6</definedName>
  </definedNames>
  <calcPr fullCalcOnLoad="1"/>
</workbook>
</file>

<file path=xl/sharedStrings.xml><?xml version="1.0" encoding="utf-8"?>
<sst xmlns="http://schemas.openxmlformats.org/spreadsheetml/2006/main" count="361" uniqueCount="239">
  <si>
    <t>合计</t>
  </si>
  <si>
    <t>注：</t>
  </si>
  <si>
    <t>1、填报范围：已立项未完成竣工验收的全部项目，包括国拨资金、自筹资金和地方配套项目</t>
  </si>
  <si>
    <t>2、请各单位对往来资金在备注中分析说明</t>
  </si>
  <si>
    <t>3、概算数：已批复概算的项目填报概算数，未批复概算的项目，填报立项批复投资额</t>
  </si>
  <si>
    <t>填报人：</t>
  </si>
  <si>
    <t>4、请各单位于每月5日前将上个月的月报表通过电子邮件报送基本建设局fzjh@caas.net.cn和财务局cwsyf@mail.caas.net.cn</t>
  </si>
  <si>
    <t>项目单位</t>
  </si>
  <si>
    <t>能源作物高效培育技术示范基地</t>
  </si>
  <si>
    <t>作科所</t>
  </si>
  <si>
    <t>填报单位:</t>
  </si>
  <si>
    <t>植保所</t>
  </si>
  <si>
    <t>蔬菜所</t>
  </si>
  <si>
    <t>院部</t>
  </si>
  <si>
    <t>环发所</t>
  </si>
  <si>
    <t>畜牧所</t>
  </si>
  <si>
    <t>饲料所</t>
  </si>
  <si>
    <t>加工所</t>
  </si>
  <si>
    <t>资划所</t>
  </si>
  <si>
    <t>灌溉所</t>
  </si>
  <si>
    <t>小计</t>
  </si>
  <si>
    <t>真菌生物农药农业科技成果中试熟化</t>
  </si>
  <si>
    <t>寿阳旱地农业重点野外科学观测试验站</t>
  </si>
  <si>
    <t>旱作节水农业技术研发和创新基地</t>
  </si>
  <si>
    <t>畜禽舍搬迁</t>
  </si>
  <si>
    <t>农产品质量安全与检测中心</t>
  </si>
  <si>
    <t>新疆综合实验基地</t>
  </si>
  <si>
    <t>中国农业科学院图书馆</t>
  </si>
  <si>
    <t>无性繁殖蔬菜资源圃</t>
  </si>
  <si>
    <t>水资源高效安全利用实验室</t>
  </si>
  <si>
    <t>杂交棉综合试验基地</t>
  </si>
  <si>
    <t>中棉种业科技股份有限公司转基因抗虫杂交棉品种创新高技术产业化示范工程</t>
  </si>
  <si>
    <t>部级果品及苗木质量安全监督检验中心</t>
  </si>
  <si>
    <t>序号</t>
  </si>
  <si>
    <t>项目单位</t>
  </si>
  <si>
    <t>院部</t>
  </si>
  <si>
    <t>畜牧所</t>
  </si>
  <si>
    <t>资划所</t>
  </si>
  <si>
    <t>南农机</t>
  </si>
  <si>
    <t>郑果所</t>
  </si>
  <si>
    <t>油料所</t>
  </si>
  <si>
    <t>特产所</t>
  </si>
  <si>
    <t>植保所</t>
  </si>
  <si>
    <t>麻类所</t>
  </si>
  <si>
    <t>草原所</t>
  </si>
  <si>
    <t>加工所</t>
  </si>
  <si>
    <t>沼气所</t>
  </si>
  <si>
    <t>棉花所</t>
  </si>
  <si>
    <t>研究生院</t>
  </si>
  <si>
    <t>哈兽研</t>
  </si>
  <si>
    <t>作科所</t>
  </si>
  <si>
    <t>水稻所</t>
  </si>
  <si>
    <t>兰兽医</t>
  </si>
  <si>
    <t>蔬菜所</t>
  </si>
  <si>
    <t>饲料所</t>
  </si>
  <si>
    <t>上海所</t>
  </si>
  <si>
    <t>蜜蜂所</t>
  </si>
  <si>
    <t>长兽医</t>
  </si>
  <si>
    <t>环发所</t>
  </si>
  <si>
    <t>环保所</t>
  </si>
  <si>
    <t>果树所</t>
  </si>
  <si>
    <t>灌溉所</t>
  </si>
  <si>
    <t>填报日期:</t>
  </si>
  <si>
    <t>进展情况简述</t>
  </si>
  <si>
    <t>备注</t>
  </si>
  <si>
    <t>甜菜所</t>
  </si>
  <si>
    <t>蚕业所</t>
  </si>
  <si>
    <t>附件2</t>
  </si>
  <si>
    <t>附件1</t>
  </si>
  <si>
    <t>小计</t>
  </si>
  <si>
    <t>哈兽研</t>
  </si>
  <si>
    <t>兰兽医</t>
  </si>
  <si>
    <t>上海所</t>
  </si>
  <si>
    <t>草原所</t>
  </si>
  <si>
    <t>特产所</t>
  </si>
  <si>
    <t>环保所</t>
  </si>
  <si>
    <t>沼气所</t>
  </si>
  <si>
    <t>厌氧微生物重点开放实验室改造</t>
  </si>
  <si>
    <t>南农机</t>
  </si>
  <si>
    <t>农业科技展示园</t>
  </si>
  <si>
    <t>水稻所</t>
  </si>
  <si>
    <t>棉花所</t>
  </si>
  <si>
    <t>油料所</t>
  </si>
  <si>
    <t>麻类所</t>
  </si>
  <si>
    <t>果树所</t>
  </si>
  <si>
    <t>郑果所</t>
  </si>
  <si>
    <t>项目编号</t>
  </si>
  <si>
    <t>项目名称</t>
  </si>
  <si>
    <t>概算数</t>
  </si>
  <si>
    <t>截止统计日累计拨款或下达预算</t>
  </si>
  <si>
    <t>截止统计日累计支出合计</t>
  </si>
  <si>
    <t>截止统计日结余</t>
  </si>
  <si>
    <t>财政拨款</t>
  </si>
  <si>
    <t>其他资金</t>
  </si>
  <si>
    <t>财政拨款结余</t>
  </si>
  <si>
    <t>其他资金结余</t>
  </si>
  <si>
    <t>蜜蜂所</t>
  </si>
  <si>
    <t>国家蜜蜂遗传资源保护中心</t>
  </si>
  <si>
    <t>研究生院</t>
  </si>
  <si>
    <t>甜菜所</t>
  </si>
  <si>
    <t>蚕业所</t>
  </si>
  <si>
    <t>长兽医</t>
  </si>
  <si>
    <t>部级乳制品及畜禽环境质量安全监督检验中心</t>
  </si>
  <si>
    <t>宠物源人畜共患病研究诊断实验室</t>
  </si>
  <si>
    <t>信息所</t>
  </si>
  <si>
    <t>部级草业产品质量安全监督检验中心</t>
  </si>
  <si>
    <t>农业机械化技术创新试验基地</t>
  </si>
  <si>
    <t>部级谷物质量安全监督检验中心</t>
  </si>
  <si>
    <t>国家农业生物安全科学中心</t>
  </si>
  <si>
    <t>廊坊有害生物防治野外科学观测试验站</t>
  </si>
  <si>
    <t>院所信息化建设</t>
  </si>
  <si>
    <t>信息所</t>
  </si>
  <si>
    <t>作物分子育种国家工程实验室</t>
  </si>
  <si>
    <t>海南综合实验基地</t>
  </si>
  <si>
    <t>2010年进度目标</t>
  </si>
  <si>
    <t>积累资金目标50万元</t>
  </si>
  <si>
    <t>积累资金目标100万元</t>
  </si>
  <si>
    <t>积累资金目标50万元</t>
  </si>
  <si>
    <t>阳逻综合实验基地</t>
  </si>
  <si>
    <t>部级棉花质量安全监督检验中心</t>
  </si>
  <si>
    <t>麻类加工酶制剂科技成果转化</t>
  </si>
  <si>
    <t>大院综合改造</t>
  </si>
  <si>
    <t>牧草收获机械科技成果中试熟化</t>
  </si>
  <si>
    <t>国家牧草改良中心</t>
  </si>
  <si>
    <t>温带荒漠草原监测站</t>
  </si>
  <si>
    <t>甜菜所</t>
  </si>
  <si>
    <t>狂犬病及野生动物与人共患病诊断实验室</t>
  </si>
  <si>
    <t>长兽医</t>
  </si>
  <si>
    <t>正在进行竣工备案，准备验收材料。</t>
  </si>
  <si>
    <t>新征水环境分析试验场土地15亩已进入签订合同阶段，准备拆迁。新建田间道路508㎡，改造土壤理化试验场18亩已完工，仪器设备购置大部分进入安装调试阶段。</t>
  </si>
  <si>
    <t>建设工作顺利进行。</t>
  </si>
  <si>
    <t>建设工作进展顺利。</t>
  </si>
  <si>
    <t>自来水工程正在施工。</t>
  </si>
  <si>
    <t>正在装修。</t>
  </si>
  <si>
    <t>包括200万元的直接支付款</t>
  </si>
  <si>
    <t>实验室内部装修正在进行中。</t>
  </si>
  <si>
    <t>仪器设备已到位，土建工程进度过半。</t>
  </si>
  <si>
    <t>进入施工图设计。</t>
  </si>
  <si>
    <t>施工准备阶段。</t>
  </si>
  <si>
    <t>沼气科技研发基地</t>
  </si>
  <si>
    <t>二次结构，室外装修。</t>
  </si>
  <si>
    <t>设备采购进行中。</t>
  </si>
  <si>
    <t>土建已完工。</t>
  </si>
  <si>
    <t>土建工程与设备购置与安装调试全部完成。</t>
  </si>
  <si>
    <t>已完成完成下达投资。</t>
  </si>
  <si>
    <t>已完成实验楼内部装饰施工。</t>
  </si>
  <si>
    <t>3件仪器设备尚未采购。</t>
  </si>
  <si>
    <t>新型安全抗球虫系列新药的中试和转化</t>
  </si>
  <si>
    <t>蚕业所</t>
  </si>
  <si>
    <t>实验室设施改造完成四方验收，设备购置启动招标。</t>
  </si>
  <si>
    <t>土建工程已完成，设备招标已完成,按合同办理请款中。</t>
  </si>
  <si>
    <t>进口设备审查已批，土建开始施工。</t>
  </si>
  <si>
    <t>目前进行科研楼墙体施工。</t>
  </si>
  <si>
    <t>各建筑物主体均已经完成竣工验收工作，目前进行实施场外工程。</t>
  </si>
  <si>
    <t>场区道路、围栏、防护沟工程通过初步验收，正在办理电力改造工程的相关手续。</t>
  </si>
  <si>
    <t>土建主体工程已经完成，正在内装修；设备招标招标已经完成。</t>
  </si>
  <si>
    <t>正在施工图设计；设备招标已经完成。</t>
  </si>
  <si>
    <t>正在编制初步设计。</t>
  </si>
  <si>
    <t>沅江麻类资源重点野外科学观测试验站</t>
  </si>
  <si>
    <t>牵涉建设地点变更，已经完成新的建设地点的土地证变更手续，正在进行整体规划，待规划部门完成规划审批手续后即可办理规划意见书，上报初步设计和概算。国产设备已执行采购。由于廊坊市整体规划尚未批复，所有规划手续停止办理。</t>
  </si>
  <si>
    <t>地下二层工程即将完成。</t>
  </si>
  <si>
    <t>已上报初步设计，申报项目规划许可手续，办理计划和环评手续。</t>
  </si>
  <si>
    <t>网室已找好施工单位，正在找地方准备新建。</t>
  </si>
  <si>
    <t>正在进行工程审核。</t>
  </si>
  <si>
    <t>补办规划、消防、环保等验收手续。</t>
  </si>
  <si>
    <t>施工图设计修改完成，已发布招标公告。进口仪器设备招标完成，签订合同。国产设备、采样车、实验家具采购准备。</t>
  </si>
  <si>
    <t>正在进行实验室改造施工图设计，进口仪器设备招标完成。</t>
  </si>
  <si>
    <t>土建施工招标。</t>
  </si>
  <si>
    <t>项目要求的科研楼工程、放射性实验设施改造工程已经完成，温室工程正在做施工验收，仪器设备采购正在采购中。</t>
  </si>
  <si>
    <t>室内石膏板安装、保温棉填塞，消防专业管线安装，外墙保温施工，室内批石膏，空调专业，室内给排水，地面垫层浇筑，卫生间防水施工，幕墙龙骨安装，室内门窗框安装，电梯安装，外墙砖粘贴，电气专业配电箱，开关箱、配电柜安装，水暖专业给水管线、排水管安装、管线打压。</t>
  </si>
  <si>
    <t>主体工程已完工。</t>
  </si>
  <si>
    <t>水稻生物学研究实验室</t>
  </si>
  <si>
    <t>正在办理财务审计。</t>
  </si>
  <si>
    <t>土建正在施工中；仪器设备正在采购中。</t>
  </si>
  <si>
    <t>锅炉房及污水处理站已完工；第一、二批设备已招标完毕，主体工程施工合同已经签署完毕,正在准备施工。</t>
  </si>
  <si>
    <t>已完成土建工程的招标工作。概算调整已批复。目前正在进行开工手续的办理。</t>
  </si>
  <si>
    <t>工程结算已完成，正在办理地方验收。</t>
  </si>
  <si>
    <t>正在施工图设计审查。</t>
  </si>
  <si>
    <t>主体已完工、正在进行内部普通装修。</t>
  </si>
  <si>
    <t>改造工程已支付首笔工程款和一次工程进度款。仪器设备购置已完成100%。</t>
  </si>
  <si>
    <t>初步设计正在等待批准。</t>
  </si>
  <si>
    <t>6月报验</t>
  </si>
  <si>
    <t>9月报验</t>
  </si>
  <si>
    <t>12月报验</t>
  </si>
  <si>
    <t>积累资金目标1754.17万元</t>
  </si>
  <si>
    <t>无积累资金</t>
  </si>
  <si>
    <t>积累资金目标20万元</t>
  </si>
  <si>
    <t>6月报验</t>
  </si>
  <si>
    <t>积累资金目标1007.65万元</t>
  </si>
  <si>
    <t>积累资金目标240万元</t>
  </si>
  <si>
    <t>8月报验</t>
  </si>
  <si>
    <t>积累资金目标60万元</t>
  </si>
  <si>
    <t>积累资金目标110万元</t>
  </si>
  <si>
    <t>无积累资金</t>
  </si>
  <si>
    <t>12月报验</t>
  </si>
  <si>
    <t>11月报验</t>
  </si>
  <si>
    <t>7月报验</t>
  </si>
  <si>
    <t>积累资金目标84.83万元</t>
  </si>
  <si>
    <t>10月报验</t>
  </si>
  <si>
    <t>积累资金目标70万元</t>
  </si>
  <si>
    <t>待农业部批复建设规模后制定目标</t>
  </si>
  <si>
    <t>积累资金目标135万元</t>
  </si>
  <si>
    <t>积累资金目标70万元</t>
  </si>
  <si>
    <t>积累资金目标57万元</t>
  </si>
  <si>
    <t>积累资金目标68.36万元</t>
  </si>
  <si>
    <t>积累资金目标730万元</t>
  </si>
  <si>
    <t>10月报验</t>
  </si>
  <si>
    <t>12月报验</t>
  </si>
  <si>
    <t>6月报验</t>
  </si>
  <si>
    <t>积累资金358.01万元</t>
  </si>
  <si>
    <t>饲料工艺标准参考实验室</t>
  </si>
  <si>
    <t>饲料中药物基准实验室</t>
  </si>
  <si>
    <t>农作物航天诱变技术改良中心</t>
  </si>
  <si>
    <t>国家农产品加工技术研发体系专业研发中心</t>
  </si>
  <si>
    <t>农业资源综合利用研究中心</t>
  </si>
  <si>
    <t>中国农业科学院研究生宿舍楼</t>
  </si>
  <si>
    <t>北方繁育基地</t>
  </si>
  <si>
    <t>院麻类种质资源中期库</t>
  </si>
  <si>
    <t>部级区域性果品及苗木质量安全监督检验中心</t>
  </si>
  <si>
    <t>郑州果树研究所综合实验室</t>
  </si>
  <si>
    <t>哈尔滨兽医研究所生物安全实验室</t>
  </si>
  <si>
    <t>66KVA变电所及园区电网建设</t>
  </si>
  <si>
    <t>国家口蹄疫参考实验室</t>
  </si>
  <si>
    <t>农牧交错区试验示范基地基础设施建设</t>
  </si>
  <si>
    <t>特产研究所综合实验室</t>
  </si>
  <si>
    <t>环境保护科研监测所综合实验室</t>
  </si>
  <si>
    <t>南京农业机械化研究所科研实验室</t>
  </si>
  <si>
    <t>农业部甜菜及制品质量安全监督检验中心</t>
  </si>
  <si>
    <t>部级蚕业产品质量安全监督检验中心</t>
  </si>
  <si>
    <t>已完成设备72台购置，土建工程正在进行。</t>
  </si>
  <si>
    <t>国产设备采购完成。进口设备完成招标,执行采购。</t>
  </si>
  <si>
    <t>已到货仪器设备446台（套）；新楼土建工程（含装修）已验收通过。</t>
  </si>
  <si>
    <t>正在进行工程竣工审计。</t>
  </si>
  <si>
    <t>截止3月底在建项目个数排序</t>
  </si>
  <si>
    <t>硬件及系统软件购置招标工作已结束，并签订合同，准备请款购置。</t>
  </si>
  <si>
    <t>截止3月底项目结余资金</t>
  </si>
  <si>
    <t>中国农业科学院基本建设项目进度月报表（2011.3）</t>
  </si>
  <si>
    <t>中国农业科学院在建项目结余资金（国拨）排序表</t>
  </si>
  <si>
    <t>中国农业科学院在建项目数量排序表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</si>
</sst>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_);[Red]\(0.00\)"/>
    <numFmt numFmtId="179" formatCode="0_ "/>
    <numFmt numFmtId="180" formatCode="0_);[Red]\(0\)"/>
    <numFmt numFmtId="181" formatCode="&quot;Yes&quot;;&quot;Yes&quot;;&quot;No&quot;"/>
    <numFmt numFmtId="182" formatCode="&quot;True&quot;;&quot;True&quot;;&quot;False&quot;"/>
    <numFmt numFmtId="183" formatCode="&quot;On&quot;;&quot;On&quot;;&quot;Off&quot;"/>
    <numFmt numFmtId="184" formatCode="[$€-2]\ #,##0.00_);[Red]\([$€-2]\ #,##0.00\)"/>
    <numFmt numFmtId="185" formatCode="0.00;[Red]0.00"/>
  </numFmts>
  <fonts count="12">
    <font>
      <sz val="12"/>
      <name val="宋体"/>
      <family val="0"/>
    </font>
    <font>
      <sz val="9"/>
      <name val="宋体"/>
      <family val="0"/>
    </font>
    <font>
      <sz val="22"/>
      <name val="黑体"/>
      <family val="0"/>
    </font>
    <font>
      <sz val="10"/>
      <name val="宋体"/>
      <family val="0"/>
    </font>
    <font>
      <b/>
      <sz val="10"/>
      <name val="黑体"/>
      <family val="0"/>
    </font>
    <font>
      <sz val="20"/>
      <name val="黑体"/>
      <family val="0"/>
    </font>
    <font>
      <sz val="18"/>
      <name val="黑体"/>
      <family val="0"/>
    </font>
    <font>
      <sz val="16"/>
      <name val="黑体"/>
      <family val="0"/>
    </font>
    <font>
      <b/>
      <sz val="10"/>
      <name val="宋体"/>
      <family val="0"/>
    </font>
    <font>
      <u val="single"/>
      <sz val="12"/>
      <color indexed="12"/>
      <name val="宋体"/>
      <family val="0"/>
    </font>
    <font>
      <u val="single"/>
      <sz val="12"/>
      <color indexed="36"/>
      <name val="宋体"/>
      <family val="0"/>
    </font>
    <font>
      <b/>
      <sz val="9"/>
      <name val="宋体"/>
      <family val="0"/>
    </font>
  </fonts>
  <fills count="3">
    <fill>
      <patternFill/>
    </fill>
    <fill>
      <patternFill patternType="gray125"/>
    </fill>
    <fill>
      <patternFill patternType="solid">
        <fgColor indexed="44"/>
        <bgColor indexed="64"/>
      </patternFill>
    </fill>
  </fills>
  <borders count="9">
    <border>
      <left/>
      <right/>
      <top/>
      <bottom/>
      <diagonal/>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cellStyleXfs>
  <cellXfs count="73">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right" vertical="center"/>
    </xf>
    <xf numFmtId="0" fontId="1" fillId="0" borderId="1" xfId="0" applyFont="1" applyFill="1" applyBorder="1" applyAlignment="1">
      <alignment horizontal="center" vertical="center" wrapText="1"/>
    </xf>
    <xf numFmtId="0" fontId="3" fillId="0" borderId="0" xfId="0" applyFont="1" applyAlignment="1">
      <alignment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vertical="center" wrapText="1"/>
    </xf>
    <xf numFmtId="0" fontId="3" fillId="0" borderId="0" xfId="0"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0" borderId="3" xfId="0" applyFont="1" applyBorder="1" applyAlignment="1">
      <alignment horizontal="center" vertical="center" wrapText="1"/>
    </xf>
    <xf numFmtId="49" fontId="3" fillId="0" borderId="1" xfId="0" applyNumberFormat="1" applyFont="1" applyFill="1" applyBorder="1" applyAlignment="1">
      <alignment horizontal="center" vertical="center" wrapText="1"/>
    </xf>
    <xf numFmtId="176" fontId="3" fillId="0" borderId="1" xfId="0" applyNumberFormat="1" applyFont="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0" xfId="0" applyFont="1" applyBorder="1" applyAlignment="1">
      <alignment vertical="center"/>
    </xf>
    <xf numFmtId="0" fontId="0" fillId="0" borderId="0" xfId="0" applyBorder="1" applyAlignment="1">
      <alignment vertical="center" wrapText="1"/>
    </xf>
    <xf numFmtId="0" fontId="0" fillId="0" borderId="4" xfId="0" applyBorder="1" applyAlignment="1">
      <alignment vertical="center"/>
    </xf>
    <xf numFmtId="0" fontId="3" fillId="0" borderId="5" xfId="0" applyFont="1" applyBorder="1" applyAlignment="1">
      <alignment horizontal="center" vertical="center" wrapText="1"/>
    </xf>
    <xf numFmtId="0" fontId="4" fillId="0" borderId="0" xfId="0" applyFont="1" applyBorder="1" applyAlignment="1">
      <alignment horizontal="center" vertical="center" wrapText="1"/>
    </xf>
    <xf numFmtId="176" fontId="3" fillId="0" borderId="0" xfId="0" applyNumberFormat="1" applyFont="1" applyBorder="1" applyAlignment="1">
      <alignment horizontal="center" vertical="center" wrapText="1"/>
    </xf>
    <xf numFmtId="0" fontId="3" fillId="0" borderId="3" xfId="0" applyFont="1" applyFill="1" applyBorder="1" applyAlignment="1">
      <alignment horizontal="center" vertical="center" wrapText="1"/>
    </xf>
    <xf numFmtId="178" fontId="3" fillId="0" borderId="1"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Border="1" applyAlignment="1">
      <alignment horizontal="center" vertical="center"/>
    </xf>
    <xf numFmtId="0" fontId="0" fillId="0" borderId="6" xfId="0" applyBorder="1" applyAlignment="1">
      <alignment vertical="center"/>
    </xf>
    <xf numFmtId="0" fontId="3" fillId="0" borderId="6" xfId="0" applyFont="1" applyBorder="1" applyAlignment="1">
      <alignment horizontal="center" vertical="center" wrapText="1"/>
    </xf>
    <xf numFmtId="0" fontId="1" fillId="0" borderId="6" xfId="0" applyFont="1" applyFill="1" applyBorder="1" applyAlignment="1">
      <alignment horizontal="center" vertical="center" wrapText="1"/>
    </xf>
    <xf numFmtId="0" fontId="0" fillId="0" borderId="0" xfId="0" applyFill="1" applyAlignment="1">
      <alignment vertical="center"/>
    </xf>
    <xf numFmtId="0" fontId="3" fillId="0" borderId="0" xfId="0" applyFont="1" applyFill="1" applyAlignment="1">
      <alignment vertical="center"/>
    </xf>
    <xf numFmtId="176" fontId="3" fillId="0" borderId="0" xfId="0" applyNumberFormat="1" applyFont="1" applyFill="1" applyBorder="1" applyAlignment="1">
      <alignment horizontal="center" vertical="center" wrapText="1"/>
    </xf>
    <xf numFmtId="0" fontId="0" fillId="0" borderId="0" xfId="0" applyFill="1" applyBorder="1" applyAlignment="1">
      <alignment vertical="center"/>
    </xf>
    <xf numFmtId="0" fontId="3" fillId="0" borderId="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5" xfId="0" applyFont="1" applyFill="1" applyBorder="1" applyAlignment="1">
      <alignment horizontal="center" vertical="center" wrapText="1"/>
    </xf>
    <xf numFmtId="178" fontId="3"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0" fillId="0" borderId="1" xfId="0" applyBorder="1" applyAlignment="1">
      <alignment vertical="center"/>
    </xf>
    <xf numFmtId="0" fontId="0" fillId="0" borderId="0" xfId="0" applyFont="1" applyFill="1" applyBorder="1" applyAlignment="1">
      <alignment vertical="center"/>
    </xf>
    <xf numFmtId="0" fontId="3" fillId="0" borderId="8" xfId="0" applyFont="1" applyBorder="1" applyAlignment="1">
      <alignment vertical="center"/>
    </xf>
    <xf numFmtId="0" fontId="0" fillId="0" borderId="8" xfId="0" applyBorder="1" applyAlignment="1">
      <alignment vertical="center"/>
    </xf>
    <xf numFmtId="0" fontId="1" fillId="0" borderId="1" xfId="0" applyFont="1" applyBorder="1" applyAlignment="1">
      <alignment horizontal="center" vertical="center" wrapText="1"/>
    </xf>
    <xf numFmtId="178" fontId="3" fillId="0" borderId="1" xfId="0" applyNumberFormat="1" applyFont="1" applyBorder="1" applyAlignment="1">
      <alignment horizontal="center" vertical="center"/>
    </xf>
    <xf numFmtId="178" fontId="3" fillId="0"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78"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178" fontId="3" fillId="2" borderId="3" xfId="0" applyNumberFormat="1" applyFont="1" applyFill="1" applyBorder="1" applyAlignment="1">
      <alignment horizontal="center" vertical="center" wrapText="1"/>
    </xf>
    <xf numFmtId="178" fontId="3" fillId="2" borderId="1" xfId="0" applyNumberFormat="1" applyFont="1" applyFill="1" applyBorder="1" applyAlignment="1">
      <alignment horizontal="center" vertical="center"/>
    </xf>
    <xf numFmtId="0" fontId="5" fillId="0" borderId="0" xfId="0" applyFont="1" applyFill="1" applyAlignment="1">
      <alignment vertical="center"/>
    </xf>
    <xf numFmtId="0" fontId="2" fillId="0" borderId="0" xfId="0" applyFont="1" applyFill="1" applyAlignment="1">
      <alignment vertical="center"/>
    </xf>
    <xf numFmtId="0"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0" fontId="3" fillId="0" borderId="0" xfId="0" applyFont="1" applyAlignment="1">
      <alignment vertical="center" wrapText="1"/>
    </xf>
    <xf numFmtId="0" fontId="3" fillId="0" borderId="1" xfId="0" applyFont="1" applyFill="1" applyBorder="1" applyAlignment="1" applyProtection="1">
      <alignment horizontal="center" vertical="center" wrapText="1"/>
      <protection/>
    </xf>
    <xf numFmtId="178" fontId="3" fillId="0" borderId="0"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178" fontId="3" fillId="0" borderId="0" xfId="0" applyNumberFormat="1" applyFont="1" applyBorder="1" applyAlignment="1">
      <alignment horizontal="center" vertical="center" wrapText="1"/>
    </xf>
    <xf numFmtId="0" fontId="3" fillId="0" borderId="0" xfId="0" applyFont="1" applyAlignment="1">
      <alignment horizontal="left" vertical="center"/>
    </xf>
    <xf numFmtId="0" fontId="3" fillId="0" borderId="8" xfId="0" applyFont="1" applyBorder="1" applyAlignment="1">
      <alignment horizontal="left"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0" fillId="0" borderId="0" xfId="0" applyBorder="1" applyAlignment="1">
      <alignment horizontal="center" vertical="center"/>
    </xf>
    <xf numFmtId="0" fontId="7" fillId="0" borderId="0" xfId="0" applyFont="1" applyAlignment="1">
      <alignment horizontal="center" vertical="center"/>
    </xf>
    <xf numFmtId="0" fontId="0" fillId="0" borderId="0" xfId="0" applyAlignment="1">
      <alignment vertical="center"/>
    </xf>
    <xf numFmtId="0" fontId="6" fillId="0" borderId="0" xfId="0" applyFont="1" applyAlignment="1">
      <alignment horizontal="center" vertic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151"/>
  <sheetViews>
    <sheetView tabSelected="1" workbookViewId="0" topLeftCell="A1">
      <pane xSplit="4" topLeftCell="L1" activePane="topRight" state="frozen"/>
      <selection pane="topLeft" activeCell="A1" sqref="A1"/>
      <selection pane="topRight" activeCell="J14" sqref="J14"/>
    </sheetView>
  </sheetViews>
  <sheetFormatPr defaultColWidth="9.00390625" defaultRowHeight="14.25"/>
  <cols>
    <col min="1" max="1" width="7.375" style="0" customWidth="1"/>
    <col min="2" max="2" width="3.875" style="0" customWidth="1"/>
    <col min="3" max="3" width="24.00390625" style="0" customWidth="1"/>
    <col min="4" max="4" width="10.625" style="30" customWidth="1"/>
    <col min="5" max="6" width="9.625" style="30" customWidth="1"/>
    <col min="7" max="7" width="8.125" style="30" customWidth="1"/>
    <col min="8" max="9" width="9.625" style="30" customWidth="1"/>
    <col min="10" max="10" width="8.125" style="30" customWidth="1"/>
    <col min="11" max="11" width="9.625" style="0" customWidth="1"/>
    <col min="12" max="12" width="9.625" style="30" customWidth="1"/>
    <col min="13" max="13" width="8.125" style="0" customWidth="1"/>
    <col min="14" max="14" width="21.625" style="36" customWidth="1"/>
    <col min="15" max="16" width="11.75390625" style="0" customWidth="1"/>
    <col min="17" max="18" width="9.00390625" style="1" customWidth="1"/>
  </cols>
  <sheetData>
    <row r="1" spans="4:16" ht="27">
      <c r="D1" s="52"/>
      <c r="E1" s="53" t="s">
        <v>236</v>
      </c>
      <c r="N1" s="34"/>
      <c r="O1" s="1"/>
      <c r="P1" s="1"/>
    </row>
    <row r="2" spans="14:16" ht="14.25">
      <c r="N2" s="34"/>
      <c r="O2" s="1"/>
      <c r="P2" s="1"/>
    </row>
    <row r="3" spans="2:18" s="4" customFormat="1" ht="12">
      <c r="B3" s="63" t="s">
        <v>10</v>
      </c>
      <c r="C3" s="63"/>
      <c r="D3" s="63"/>
      <c r="E3" s="63"/>
      <c r="F3" s="31"/>
      <c r="G3" s="31"/>
      <c r="H3" s="31"/>
      <c r="I3" s="31"/>
      <c r="J3" s="31"/>
      <c r="L3" s="31"/>
      <c r="N3" s="34"/>
      <c r="O3" s="17"/>
      <c r="P3" s="17"/>
      <c r="Q3" s="17"/>
      <c r="R3" s="17"/>
    </row>
    <row r="4" spans="2:18" s="4" customFormat="1" ht="12">
      <c r="B4" s="64"/>
      <c r="C4" s="64"/>
      <c r="D4" s="64"/>
      <c r="E4" s="64"/>
      <c r="F4" s="31"/>
      <c r="G4" s="31"/>
      <c r="H4" s="31"/>
      <c r="I4" s="31"/>
      <c r="J4" s="31"/>
      <c r="L4" s="31" t="s">
        <v>5</v>
      </c>
      <c r="N4" s="34"/>
      <c r="O4" s="41" t="s">
        <v>62</v>
      </c>
      <c r="P4" s="41"/>
      <c r="Q4" s="17"/>
      <c r="R4" s="17"/>
    </row>
    <row r="5" spans="1:18" s="8" customFormat="1" ht="12" customHeight="1">
      <c r="A5" s="65" t="s">
        <v>7</v>
      </c>
      <c r="B5" s="65" t="s">
        <v>86</v>
      </c>
      <c r="C5" s="65" t="s">
        <v>87</v>
      </c>
      <c r="D5" s="66" t="s">
        <v>88</v>
      </c>
      <c r="E5" s="66" t="s">
        <v>89</v>
      </c>
      <c r="F5" s="66"/>
      <c r="G5" s="66"/>
      <c r="H5" s="66" t="s">
        <v>90</v>
      </c>
      <c r="I5" s="66"/>
      <c r="J5" s="66"/>
      <c r="K5" s="65" t="s">
        <v>91</v>
      </c>
      <c r="L5" s="65"/>
      <c r="M5" s="65"/>
      <c r="N5" s="66" t="s">
        <v>63</v>
      </c>
      <c r="O5" s="65" t="s">
        <v>64</v>
      </c>
      <c r="P5" s="67" t="s">
        <v>114</v>
      </c>
      <c r="Q5" s="10"/>
      <c r="R5" s="10"/>
    </row>
    <row r="6" spans="1:18" s="8" customFormat="1" ht="24">
      <c r="A6" s="65"/>
      <c r="B6" s="65"/>
      <c r="C6" s="65"/>
      <c r="D6" s="66"/>
      <c r="E6" s="5" t="s">
        <v>0</v>
      </c>
      <c r="F6" s="5" t="s">
        <v>92</v>
      </c>
      <c r="G6" s="5" t="s">
        <v>93</v>
      </c>
      <c r="H6" s="5" t="s">
        <v>0</v>
      </c>
      <c r="I6" s="5" t="s">
        <v>92</v>
      </c>
      <c r="J6" s="5" t="s">
        <v>93</v>
      </c>
      <c r="K6" s="6" t="s">
        <v>0</v>
      </c>
      <c r="L6" s="5" t="s">
        <v>94</v>
      </c>
      <c r="M6" s="6" t="s">
        <v>95</v>
      </c>
      <c r="N6" s="66"/>
      <c r="O6" s="65"/>
      <c r="P6" s="68"/>
      <c r="Q6" s="10"/>
      <c r="R6" s="10"/>
    </row>
    <row r="7" spans="1:20" s="13" customFormat="1" ht="12">
      <c r="A7" s="46" t="s">
        <v>0</v>
      </c>
      <c r="B7" s="47"/>
      <c r="C7" s="47"/>
      <c r="D7" s="48">
        <f>SUM(D8:D94)/2</f>
        <v>198741.84</v>
      </c>
      <c r="E7" s="48">
        <f aca="true" t="shared" si="0" ref="E7:E13">SUM(F7,G7)</f>
        <v>121481.07</v>
      </c>
      <c r="F7" s="48">
        <f>SUM(F8:F94)/2</f>
        <v>119319</v>
      </c>
      <c r="G7" s="48">
        <f>SUM(G8:G94)/2</f>
        <v>2162.07</v>
      </c>
      <c r="H7" s="48">
        <f>SUM(I7,J7)</f>
        <v>85240.89609999995</v>
      </c>
      <c r="I7" s="48">
        <f>SUM(I8:I94)/2</f>
        <v>83593.20609999995</v>
      </c>
      <c r="J7" s="48">
        <f>SUM(J8:J94)/2</f>
        <v>1647.69</v>
      </c>
      <c r="K7" s="48">
        <f>SUM(L7,M7)</f>
        <v>36233.233899999985</v>
      </c>
      <c r="L7" s="48">
        <f>SUM(L8:L94)/2</f>
        <v>35725.79389999998</v>
      </c>
      <c r="M7" s="48">
        <f>SUM(M8:M94)/2</f>
        <v>507.44000000000005</v>
      </c>
      <c r="N7" s="47"/>
      <c r="O7" s="47"/>
      <c r="P7" s="47"/>
      <c r="Q7" s="10"/>
      <c r="R7" s="10"/>
      <c r="S7" s="10"/>
      <c r="T7" s="10"/>
    </row>
    <row r="8" spans="1:18" s="23" customFormat="1" ht="12">
      <c r="A8" s="5" t="s">
        <v>13</v>
      </c>
      <c r="B8" s="5">
        <v>1</v>
      </c>
      <c r="C8" s="5" t="s">
        <v>25</v>
      </c>
      <c r="D8" s="24">
        <v>12614</v>
      </c>
      <c r="E8" s="24">
        <f t="shared" si="0"/>
        <v>12614</v>
      </c>
      <c r="F8" s="24">
        <v>12614</v>
      </c>
      <c r="G8" s="24">
        <v>0</v>
      </c>
      <c r="H8" s="24">
        <f>I8+J8</f>
        <v>12402.96</v>
      </c>
      <c r="I8" s="24">
        <v>12402.96</v>
      </c>
      <c r="J8" s="24">
        <v>0</v>
      </c>
      <c r="K8" s="24">
        <f>L8+M8</f>
        <v>211.04000000000087</v>
      </c>
      <c r="L8" s="24">
        <f>F8-I8</f>
        <v>211.04000000000087</v>
      </c>
      <c r="M8" s="24">
        <f aca="true" t="shared" si="1" ref="L8:M11">G8-J8</f>
        <v>0</v>
      </c>
      <c r="N8" s="5"/>
      <c r="O8" s="5"/>
      <c r="P8" s="54" t="s">
        <v>181</v>
      </c>
      <c r="Q8" s="34"/>
      <c r="R8" s="34"/>
    </row>
    <row r="9" spans="1:18" s="23" customFormat="1" ht="12">
      <c r="A9" s="5" t="s">
        <v>13</v>
      </c>
      <c r="B9" s="5">
        <v>2</v>
      </c>
      <c r="C9" s="5" t="s">
        <v>113</v>
      </c>
      <c r="D9" s="24">
        <v>2710</v>
      </c>
      <c r="E9" s="24">
        <f t="shared" si="0"/>
        <v>2000</v>
      </c>
      <c r="F9" s="24">
        <v>2000</v>
      </c>
      <c r="G9" s="24">
        <v>0</v>
      </c>
      <c r="H9" s="24">
        <f>I9+J9</f>
        <v>1602.6</v>
      </c>
      <c r="I9" s="24">
        <v>1602.6</v>
      </c>
      <c r="J9" s="24">
        <v>0</v>
      </c>
      <c r="K9" s="24">
        <f>L9+M9</f>
        <v>397.4000000000001</v>
      </c>
      <c r="L9" s="24">
        <f>F9-I9</f>
        <v>397.4000000000001</v>
      </c>
      <c r="M9" s="24">
        <f t="shared" si="1"/>
        <v>0</v>
      </c>
      <c r="N9" s="5"/>
      <c r="O9" s="5"/>
      <c r="P9" s="16" t="s">
        <v>182</v>
      </c>
      <c r="Q9" s="34"/>
      <c r="R9" s="34"/>
    </row>
    <row r="10" spans="1:18" s="23" customFormat="1" ht="12">
      <c r="A10" s="5" t="s">
        <v>13</v>
      </c>
      <c r="B10" s="5">
        <v>3</v>
      </c>
      <c r="C10" s="5" t="s">
        <v>26</v>
      </c>
      <c r="D10" s="24">
        <v>2380</v>
      </c>
      <c r="E10" s="24">
        <f t="shared" si="0"/>
        <v>1680</v>
      </c>
      <c r="F10" s="24">
        <v>1680</v>
      </c>
      <c r="G10" s="24">
        <v>0</v>
      </c>
      <c r="H10" s="24">
        <f>I10+J10</f>
        <v>1316.14</v>
      </c>
      <c r="I10" s="24">
        <v>1316.14</v>
      </c>
      <c r="J10" s="24">
        <v>0</v>
      </c>
      <c r="K10" s="24">
        <f>L10+M10</f>
        <v>363.8599999999999</v>
      </c>
      <c r="L10" s="24">
        <f t="shared" si="1"/>
        <v>363.8599999999999</v>
      </c>
      <c r="M10" s="24">
        <f t="shared" si="1"/>
        <v>0</v>
      </c>
      <c r="N10" s="57"/>
      <c r="O10" s="5"/>
      <c r="P10" s="16" t="s">
        <v>183</v>
      </c>
      <c r="Q10" s="34"/>
      <c r="R10" s="34"/>
    </row>
    <row r="11" spans="1:18" s="23" customFormat="1" ht="24">
      <c r="A11" s="5" t="s">
        <v>13</v>
      </c>
      <c r="B11" s="5">
        <v>4</v>
      </c>
      <c r="C11" s="5" t="s">
        <v>27</v>
      </c>
      <c r="D11" s="24">
        <v>20232</v>
      </c>
      <c r="E11" s="24">
        <f t="shared" si="0"/>
        <v>8000</v>
      </c>
      <c r="F11" s="24">
        <v>8000</v>
      </c>
      <c r="G11" s="24">
        <v>0</v>
      </c>
      <c r="H11" s="24">
        <f>I11+J11</f>
        <v>7025.5</v>
      </c>
      <c r="I11" s="24">
        <v>7025.5</v>
      </c>
      <c r="J11" s="24">
        <v>0</v>
      </c>
      <c r="K11" s="24">
        <f>L11+M11</f>
        <v>974.5</v>
      </c>
      <c r="L11" s="24">
        <f t="shared" si="1"/>
        <v>974.5</v>
      </c>
      <c r="M11" s="24">
        <f t="shared" si="1"/>
        <v>0</v>
      </c>
      <c r="N11" s="5"/>
      <c r="O11" s="5"/>
      <c r="P11" s="16" t="s">
        <v>184</v>
      </c>
      <c r="Q11" s="34"/>
      <c r="R11" s="34"/>
    </row>
    <row r="12" spans="1:18" s="23" customFormat="1" ht="12">
      <c r="A12" s="5" t="s">
        <v>13</v>
      </c>
      <c r="B12" s="5">
        <v>5</v>
      </c>
      <c r="C12" s="5" t="s">
        <v>79</v>
      </c>
      <c r="D12" s="24">
        <v>2690</v>
      </c>
      <c r="E12" s="24">
        <f t="shared" si="0"/>
        <v>2300</v>
      </c>
      <c r="F12" s="24">
        <v>2300</v>
      </c>
      <c r="G12" s="24">
        <v>0</v>
      </c>
      <c r="H12" s="24">
        <f>I12+J12</f>
        <v>1371.82</v>
      </c>
      <c r="I12" s="24">
        <v>1371.82</v>
      </c>
      <c r="J12" s="24">
        <v>0</v>
      </c>
      <c r="K12" s="24">
        <f>L12+M12</f>
        <v>928.1800000000001</v>
      </c>
      <c r="L12" s="24">
        <f>F12-I12</f>
        <v>928.1800000000001</v>
      </c>
      <c r="M12" s="24">
        <f aca="true" t="shared" si="2" ref="M12:M26">G12-J12</f>
        <v>0</v>
      </c>
      <c r="N12" s="5"/>
      <c r="O12" s="5"/>
      <c r="P12" s="16" t="s">
        <v>185</v>
      </c>
      <c r="Q12" s="34"/>
      <c r="R12" s="34"/>
    </row>
    <row r="13" spans="1:20" s="13" customFormat="1" ht="12">
      <c r="A13" s="46" t="s">
        <v>20</v>
      </c>
      <c r="B13" s="47"/>
      <c r="C13" s="47"/>
      <c r="D13" s="48">
        <f>SUM(D8:D12)</f>
        <v>40626</v>
      </c>
      <c r="E13" s="48">
        <f t="shared" si="0"/>
        <v>26594</v>
      </c>
      <c r="F13" s="48">
        <f>SUM(F8:F12)</f>
        <v>26594</v>
      </c>
      <c r="G13" s="48">
        <f>SUM(G8:G12)</f>
        <v>0</v>
      </c>
      <c r="H13" s="48">
        <f aca="true" t="shared" si="3" ref="H13:H44">SUM(I13,J13)</f>
        <v>23719.019999999997</v>
      </c>
      <c r="I13" s="48">
        <f>SUM(I8:I12)</f>
        <v>23719.019999999997</v>
      </c>
      <c r="J13" s="48">
        <f>SUM(J8:J12)</f>
        <v>0</v>
      </c>
      <c r="K13" s="48">
        <f aca="true" t="shared" si="4" ref="K13:K44">SUM(L13,M13)</f>
        <v>2874.980000000003</v>
      </c>
      <c r="L13" s="48">
        <f>F13-I13</f>
        <v>2874.980000000003</v>
      </c>
      <c r="M13" s="51">
        <f t="shared" si="2"/>
        <v>0</v>
      </c>
      <c r="N13" s="47"/>
      <c r="O13" s="48"/>
      <c r="P13" s="48"/>
      <c r="Q13" s="10"/>
      <c r="R13" s="10"/>
      <c r="S13" s="10"/>
      <c r="T13" s="10"/>
    </row>
    <row r="14" spans="1:18" s="13" customFormat="1" ht="108">
      <c r="A14" s="6" t="s">
        <v>9</v>
      </c>
      <c r="B14" s="6">
        <v>1</v>
      </c>
      <c r="C14" s="6" t="s">
        <v>8</v>
      </c>
      <c r="D14" s="24">
        <v>335</v>
      </c>
      <c r="E14" s="24">
        <f aca="true" t="shared" si="5" ref="E14:E45">SUM(F14,G14)</f>
        <v>200</v>
      </c>
      <c r="F14" s="24">
        <v>200</v>
      </c>
      <c r="G14" s="24">
        <v>0</v>
      </c>
      <c r="H14" s="24">
        <f t="shared" si="3"/>
        <v>16.6</v>
      </c>
      <c r="I14" s="55">
        <v>16.6</v>
      </c>
      <c r="J14" s="24">
        <v>0</v>
      </c>
      <c r="K14" s="24">
        <f t="shared" si="4"/>
        <v>183.4</v>
      </c>
      <c r="L14" s="24">
        <f>SUM(F14-I14)</f>
        <v>183.4</v>
      </c>
      <c r="M14" s="45">
        <f t="shared" si="2"/>
        <v>0</v>
      </c>
      <c r="N14" s="5" t="s">
        <v>159</v>
      </c>
      <c r="O14" s="5"/>
      <c r="P14" s="16" t="s">
        <v>186</v>
      </c>
      <c r="Q14" s="10"/>
      <c r="R14" s="10"/>
    </row>
    <row r="15" spans="1:20" s="13" customFormat="1" ht="24">
      <c r="A15" s="6" t="s">
        <v>9</v>
      </c>
      <c r="B15" s="6">
        <v>2</v>
      </c>
      <c r="C15" s="6" t="s">
        <v>107</v>
      </c>
      <c r="D15" s="24">
        <v>1665</v>
      </c>
      <c r="E15" s="24">
        <f t="shared" si="5"/>
        <v>800</v>
      </c>
      <c r="F15" s="24">
        <v>800</v>
      </c>
      <c r="G15" s="24">
        <v>0</v>
      </c>
      <c r="H15" s="24">
        <f t="shared" si="3"/>
        <v>800</v>
      </c>
      <c r="I15" s="55">
        <v>800</v>
      </c>
      <c r="J15" s="24">
        <v>0</v>
      </c>
      <c r="K15" s="24">
        <f t="shared" si="4"/>
        <v>0</v>
      </c>
      <c r="L15" s="24">
        <f>SUM(F15-I15)</f>
        <v>0</v>
      </c>
      <c r="M15" s="45">
        <f t="shared" si="2"/>
        <v>0</v>
      </c>
      <c r="N15" s="5" t="s">
        <v>230</v>
      </c>
      <c r="O15" s="5"/>
      <c r="P15" s="16" t="s">
        <v>183</v>
      </c>
      <c r="Q15" s="10"/>
      <c r="R15" s="10"/>
      <c r="S15" s="10"/>
      <c r="T15" s="10"/>
    </row>
    <row r="16" spans="1:20" s="13" customFormat="1" ht="24">
      <c r="A16" s="6" t="s">
        <v>9</v>
      </c>
      <c r="B16" s="6">
        <v>3</v>
      </c>
      <c r="C16" s="6" t="s">
        <v>112</v>
      </c>
      <c r="D16" s="24">
        <v>4079</v>
      </c>
      <c r="E16" s="24">
        <f t="shared" si="5"/>
        <v>700</v>
      </c>
      <c r="F16" s="24">
        <v>700</v>
      </c>
      <c r="G16" s="24">
        <v>0</v>
      </c>
      <c r="H16" s="24">
        <f t="shared" si="3"/>
        <v>410.5608</v>
      </c>
      <c r="I16" s="55">
        <v>410.5608</v>
      </c>
      <c r="J16" s="24">
        <v>0</v>
      </c>
      <c r="K16" s="24">
        <f t="shared" si="4"/>
        <v>289.4392</v>
      </c>
      <c r="L16" s="24">
        <f>SUM(F16-I16)</f>
        <v>289.4392</v>
      </c>
      <c r="M16" s="45">
        <f t="shared" si="2"/>
        <v>0</v>
      </c>
      <c r="N16" s="5" t="s">
        <v>149</v>
      </c>
      <c r="O16" s="5"/>
      <c r="P16" s="16" t="s">
        <v>183</v>
      </c>
      <c r="Q16" s="10"/>
      <c r="R16" s="10"/>
      <c r="S16" s="10"/>
      <c r="T16" s="10"/>
    </row>
    <row r="17" spans="1:20" s="13" customFormat="1" ht="12">
      <c r="A17" s="46" t="s">
        <v>20</v>
      </c>
      <c r="B17" s="47"/>
      <c r="C17" s="47"/>
      <c r="D17" s="48">
        <f>SUM(D14:D16)</f>
        <v>6079</v>
      </c>
      <c r="E17" s="48">
        <f t="shared" si="5"/>
        <v>1700</v>
      </c>
      <c r="F17" s="48">
        <f>SUM(F14:F16)</f>
        <v>1700</v>
      </c>
      <c r="G17" s="48">
        <f>SUM(G14:G16)</f>
        <v>0</v>
      </c>
      <c r="H17" s="48">
        <f t="shared" si="3"/>
        <v>1227.1608</v>
      </c>
      <c r="I17" s="48">
        <f>SUM(I14:I16)</f>
        <v>1227.1608</v>
      </c>
      <c r="J17" s="48">
        <f>SUM(J14:J16)</f>
        <v>0</v>
      </c>
      <c r="K17" s="48">
        <f t="shared" si="4"/>
        <v>472.8391999999999</v>
      </c>
      <c r="L17" s="48">
        <f>SUM(F17-I17)</f>
        <v>472.8391999999999</v>
      </c>
      <c r="M17" s="51">
        <f t="shared" si="2"/>
        <v>0</v>
      </c>
      <c r="N17" s="47"/>
      <c r="O17" s="48"/>
      <c r="P17" s="48"/>
      <c r="Q17" s="10"/>
      <c r="R17" s="10"/>
      <c r="S17" s="10"/>
      <c r="T17" s="10"/>
    </row>
    <row r="18" spans="1:19" s="35" customFormat="1" ht="24">
      <c r="A18" s="5" t="s">
        <v>11</v>
      </c>
      <c r="B18" s="5">
        <v>1</v>
      </c>
      <c r="C18" s="5" t="s">
        <v>109</v>
      </c>
      <c r="D18" s="24">
        <v>590</v>
      </c>
      <c r="E18" s="24">
        <f t="shared" si="5"/>
        <v>590</v>
      </c>
      <c r="F18" s="24">
        <v>590</v>
      </c>
      <c r="G18" s="24">
        <v>0</v>
      </c>
      <c r="H18" s="24">
        <f t="shared" si="3"/>
        <v>570.62</v>
      </c>
      <c r="I18" s="24">
        <v>570.62</v>
      </c>
      <c r="J18" s="24">
        <v>0</v>
      </c>
      <c r="K18" s="24">
        <f t="shared" si="4"/>
        <v>19.379999999999995</v>
      </c>
      <c r="L18" s="24">
        <f aca="true" t="shared" si="6" ref="L18:L49">F18-I18</f>
        <v>19.379999999999995</v>
      </c>
      <c r="M18" s="45">
        <f t="shared" si="2"/>
        <v>0</v>
      </c>
      <c r="N18" s="24" t="s">
        <v>162</v>
      </c>
      <c r="O18" s="5"/>
      <c r="P18" s="16" t="s">
        <v>187</v>
      </c>
      <c r="Q18" s="34"/>
      <c r="R18" s="34"/>
      <c r="S18" s="36"/>
    </row>
    <row r="19" spans="1:20" s="23" customFormat="1" ht="24">
      <c r="A19" s="5" t="s">
        <v>11</v>
      </c>
      <c r="B19" s="5">
        <v>2</v>
      </c>
      <c r="C19" s="5" t="s">
        <v>108</v>
      </c>
      <c r="D19" s="24">
        <v>15510</v>
      </c>
      <c r="E19" s="24">
        <f t="shared" si="5"/>
        <v>4000</v>
      </c>
      <c r="F19" s="24">
        <v>4000</v>
      </c>
      <c r="G19" s="24">
        <v>0</v>
      </c>
      <c r="H19" s="24">
        <f t="shared" si="3"/>
        <v>3153.3153</v>
      </c>
      <c r="I19" s="24">
        <v>3153.3153</v>
      </c>
      <c r="J19" s="24">
        <v>0</v>
      </c>
      <c r="K19" s="24">
        <f t="shared" si="4"/>
        <v>846.6846999999998</v>
      </c>
      <c r="L19" s="24">
        <f t="shared" si="6"/>
        <v>846.6846999999998</v>
      </c>
      <c r="M19" s="24">
        <f t="shared" si="2"/>
        <v>0</v>
      </c>
      <c r="N19" s="24" t="s">
        <v>160</v>
      </c>
      <c r="O19" s="5"/>
      <c r="P19" s="16" t="s">
        <v>188</v>
      </c>
      <c r="Q19" s="34"/>
      <c r="R19" s="34"/>
      <c r="S19" s="34"/>
      <c r="T19" s="34"/>
    </row>
    <row r="20" spans="1:18" s="20" customFormat="1" ht="36">
      <c r="A20" s="5" t="s">
        <v>11</v>
      </c>
      <c r="B20" s="6">
        <v>3</v>
      </c>
      <c r="C20" s="6" t="s">
        <v>21</v>
      </c>
      <c r="D20" s="24">
        <v>800</v>
      </c>
      <c r="E20" s="24">
        <f t="shared" si="5"/>
        <v>800</v>
      </c>
      <c r="F20" s="24">
        <v>560</v>
      </c>
      <c r="G20" s="24">
        <v>240</v>
      </c>
      <c r="H20" s="24">
        <f t="shared" si="3"/>
        <v>25.34</v>
      </c>
      <c r="I20" s="24">
        <v>15.34</v>
      </c>
      <c r="J20" s="24">
        <v>10</v>
      </c>
      <c r="K20" s="37">
        <f t="shared" si="4"/>
        <v>774.66</v>
      </c>
      <c r="L20" s="44">
        <f t="shared" si="6"/>
        <v>544.66</v>
      </c>
      <c r="M20" s="44">
        <f t="shared" si="2"/>
        <v>230</v>
      </c>
      <c r="N20" s="24" t="s">
        <v>161</v>
      </c>
      <c r="O20" s="5"/>
      <c r="P20" s="16" t="s">
        <v>189</v>
      </c>
      <c r="Q20" s="10"/>
      <c r="R20" s="10"/>
    </row>
    <row r="21" spans="1:20" s="13" customFormat="1" ht="12">
      <c r="A21" s="46" t="s">
        <v>20</v>
      </c>
      <c r="B21" s="47"/>
      <c r="C21" s="47"/>
      <c r="D21" s="48">
        <f>SUM(D18:D20)</f>
        <v>16900</v>
      </c>
      <c r="E21" s="48">
        <f t="shared" si="5"/>
        <v>5390</v>
      </c>
      <c r="F21" s="48">
        <f>SUM(F18:F20)</f>
        <v>5150</v>
      </c>
      <c r="G21" s="48">
        <f>SUM(G18:G20)</f>
        <v>240</v>
      </c>
      <c r="H21" s="48">
        <f t="shared" si="3"/>
        <v>3749.2753000000002</v>
      </c>
      <c r="I21" s="48">
        <f>SUM(I18:I20)</f>
        <v>3739.2753000000002</v>
      </c>
      <c r="J21" s="48">
        <f>SUM(J18:J20)</f>
        <v>10</v>
      </c>
      <c r="K21" s="48">
        <f t="shared" si="4"/>
        <v>1640.7246999999998</v>
      </c>
      <c r="L21" s="51">
        <f t="shared" si="6"/>
        <v>1410.7246999999998</v>
      </c>
      <c r="M21" s="51">
        <f t="shared" si="2"/>
        <v>230</v>
      </c>
      <c r="N21" s="47"/>
      <c r="O21" s="48"/>
      <c r="P21" s="48"/>
      <c r="Q21" s="10"/>
      <c r="R21" s="10"/>
      <c r="S21" s="10"/>
      <c r="T21" s="10"/>
    </row>
    <row r="22" spans="1:18" s="20" customFormat="1" ht="14.25">
      <c r="A22" s="6" t="s">
        <v>12</v>
      </c>
      <c r="B22" s="6">
        <v>1</v>
      </c>
      <c r="C22" s="6" t="s">
        <v>28</v>
      </c>
      <c r="D22" s="24">
        <v>305</v>
      </c>
      <c r="E22" s="24">
        <f t="shared" si="5"/>
        <v>305</v>
      </c>
      <c r="F22" s="24">
        <v>305</v>
      </c>
      <c r="G22" s="24">
        <v>0</v>
      </c>
      <c r="H22" s="24">
        <f t="shared" si="3"/>
        <v>305</v>
      </c>
      <c r="I22" s="24">
        <v>305</v>
      </c>
      <c r="J22" s="24">
        <v>0</v>
      </c>
      <c r="K22" s="24">
        <f t="shared" si="4"/>
        <v>0</v>
      </c>
      <c r="L22" s="44">
        <f t="shared" si="6"/>
        <v>0</v>
      </c>
      <c r="M22" s="44">
        <f t="shared" si="2"/>
        <v>0</v>
      </c>
      <c r="N22" s="24" t="s">
        <v>163</v>
      </c>
      <c r="O22" s="39"/>
      <c r="P22" s="16" t="s">
        <v>187</v>
      </c>
      <c r="Q22" s="10"/>
      <c r="R22" s="10"/>
    </row>
    <row r="23" spans="1:20" s="13" customFormat="1" ht="12">
      <c r="A23" s="46" t="s">
        <v>20</v>
      </c>
      <c r="B23" s="47"/>
      <c r="C23" s="47"/>
      <c r="D23" s="48">
        <f>SUM(D22:D22)</f>
        <v>305</v>
      </c>
      <c r="E23" s="48">
        <f t="shared" si="5"/>
        <v>305</v>
      </c>
      <c r="F23" s="48">
        <f>SUM(F22:F22)</f>
        <v>305</v>
      </c>
      <c r="G23" s="48">
        <f>SUM(G22:G22)</f>
        <v>0</v>
      </c>
      <c r="H23" s="48">
        <f t="shared" si="3"/>
        <v>305</v>
      </c>
      <c r="I23" s="48">
        <f>SUM(I22:I22)</f>
        <v>305</v>
      </c>
      <c r="J23" s="48">
        <f>SUM(J22:J22)</f>
        <v>0</v>
      </c>
      <c r="K23" s="48">
        <f t="shared" si="4"/>
        <v>0</v>
      </c>
      <c r="L23" s="51">
        <f t="shared" si="6"/>
        <v>0</v>
      </c>
      <c r="M23" s="51">
        <f t="shared" si="2"/>
        <v>0</v>
      </c>
      <c r="N23" s="47"/>
      <c r="O23" s="48"/>
      <c r="P23" s="48"/>
      <c r="Q23" s="10"/>
      <c r="R23" s="10"/>
      <c r="S23" s="10"/>
      <c r="T23" s="10"/>
    </row>
    <row r="24" spans="1:18" s="20" customFormat="1" ht="24">
      <c r="A24" s="5" t="s">
        <v>14</v>
      </c>
      <c r="B24" s="6">
        <v>1</v>
      </c>
      <c r="C24" s="5" t="s">
        <v>23</v>
      </c>
      <c r="D24" s="24">
        <v>217</v>
      </c>
      <c r="E24" s="24">
        <f t="shared" si="5"/>
        <v>217</v>
      </c>
      <c r="F24" s="24">
        <v>217</v>
      </c>
      <c r="G24" s="24">
        <v>0</v>
      </c>
      <c r="H24" s="24">
        <f t="shared" si="3"/>
        <v>217</v>
      </c>
      <c r="I24" s="24">
        <v>217</v>
      </c>
      <c r="J24" s="24">
        <v>0</v>
      </c>
      <c r="K24" s="37">
        <f t="shared" si="4"/>
        <v>0</v>
      </c>
      <c r="L24" s="44">
        <f t="shared" si="6"/>
        <v>0</v>
      </c>
      <c r="M24" s="44">
        <f t="shared" si="2"/>
        <v>0</v>
      </c>
      <c r="N24" s="24" t="s">
        <v>128</v>
      </c>
      <c r="O24" s="5"/>
      <c r="P24" s="16" t="s">
        <v>187</v>
      </c>
      <c r="Q24" s="10"/>
      <c r="R24" s="10"/>
    </row>
    <row r="25" spans="1:18" s="20" customFormat="1" ht="24">
      <c r="A25" s="6" t="s">
        <v>14</v>
      </c>
      <c r="B25" s="6">
        <v>2</v>
      </c>
      <c r="C25" s="6" t="s">
        <v>22</v>
      </c>
      <c r="D25" s="24">
        <v>695</v>
      </c>
      <c r="E25" s="24">
        <f t="shared" si="5"/>
        <v>695</v>
      </c>
      <c r="F25" s="24">
        <v>695</v>
      </c>
      <c r="G25" s="24">
        <v>0</v>
      </c>
      <c r="H25" s="24">
        <f t="shared" si="3"/>
        <v>489.37</v>
      </c>
      <c r="I25" s="24">
        <v>489.37</v>
      </c>
      <c r="J25" s="24">
        <v>0</v>
      </c>
      <c r="K25" s="37">
        <f t="shared" si="4"/>
        <v>205.63</v>
      </c>
      <c r="L25" s="44">
        <f t="shared" si="6"/>
        <v>205.63</v>
      </c>
      <c r="M25" s="44">
        <f t="shared" si="2"/>
        <v>0</v>
      </c>
      <c r="N25" s="24" t="s">
        <v>150</v>
      </c>
      <c r="O25" s="5"/>
      <c r="P25" s="16" t="s">
        <v>190</v>
      </c>
      <c r="Q25" s="10"/>
      <c r="R25" s="10"/>
    </row>
    <row r="26" spans="1:20" s="13" customFormat="1" ht="12">
      <c r="A26" s="46" t="s">
        <v>20</v>
      </c>
      <c r="B26" s="47"/>
      <c r="C26" s="47"/>
      <c r="D26" s="48">
        <f>SUM(D24:D25)</f>
        <v>912</v>
      </c>
      <c r="E26" s="48">
        <f t="shared" si="5"/>
        <v>912</v>
      </c>
      <c r="F26" s="48">
        <f>SUM(F24:F25)</f>
        <v>912</v>
      </c>
      <c r="G26" s="48">
        <f>SUM(G24:G25)</f>
        <v>0</v>
      </c>
      <c r="H26" s="48">
        <f t="shared" si="3"/>
        <v>706.37</v>
      </c>
      <c r="I26" s="48">
        <f>SUM(I24:I25)</f>
        <v>706.37</v>
      </c>
      <c r="J26" s="48">
        <f>SUM(J24:J25)</f>
        <v>0</v>
      </c>
      <c r="K26" s="48">
        <f t="shared" si="4"/>
        <v>205.63</v>
      </c>
      <c r="L26" s="51">
        <f t="shared" si="6"/>
        <v>205.63</v>
      </c>
      <c r="M26" s="51">
        <f t="shared" si="2"/>
        <v>0</v>
      </c>
      <c r="N26" s="47"/>
      <c r="O26" s="48"/>
      <c r="P26" s="48"/>
      <c r="Q26" s="10"/>
      <c r="R26" s="10"/>
      <c r="S26" s="10"/>
      <c r="T26" s="10"/>
    </row>
    <row r="27" spans="1:18" s="36" customFormat="1" ht="24">
      <c r="A27" s="5" t="s">
        <v>15</v>
      </c>
      <c r="B27" s="5">
        <v>1</v>
      </c>
      <c r="C27" s="5" t="s">
        <v>24</v>
      </c>
      <c r="D27" s="24">
        <v>2433</v>
      </c>
      <c r="E27" s="24">
        <f t="shared" si="5"/>
        <v>2433</v>
      </c>
      <c r="F27" s="24">
        <v>2433</v>
      </c>
      <c r="G27" s="24">
        <v>0</v>
      </c>
      <c r="H27" s="24">
        <f t="shared" si="3"/>
        <v>2382.1</v>
      </c>
      <c r="I27" s="24">
        <v>2382.1</v>
      </c>
      <c r="J27" s="24">
        <v>0</v>
      </c>
      <c r="K27" s="24">
        <f t="shared" si="4"/>
        <v>50.90000000000009</v>
      </c>
      <c r="L27" s="45">
        <f t="shared" si="6"/>
        <v>50.90000000000009</v>
      </c>
      <c r="M27" s="44">
        <v>0</v>
      </c>
      <c r="N27" s="24" t="s">
        <v>164</v>
      </c>
      <c r="O27" s="5"/>
      <c r="P27" s="16" t="s">
        <v>187</v>
      </c>
      <c r="Q27" s="34"/>
      <c r="R27" s="34"/>
    </row>
    <row r="28" spans="1:20" s="36" customFormat="1" ht="60">
      <c r="A28" s="5" t="s">
        <v>15</v>
      </c>
      <c r="B28" s="5">
        <v>2</v>
      </c>
      <c r="C28" s="5" t="s">
        <v>102</v>
      </c>
      <c r="D28" s="24">
        <v>2365</v>
      </c>
      <c r="E28" s="24">
        <f t="shared" si="5"/>
        <v>800</v>
      </c>
      <c r="F28" s="24">
        <v>800</v>
      </c>
      <c r="G28" s="24">
        <v>0</v>
      </c>
      <c r="H28" s="24">
        <f t="shared" si="3"/>
        <v>772.44</v>
      </c>
      <c r="I28" s="24">
        <v>772.44</v>
      </c>
      <c r="J28" s="24">
        <v>0</v>
      </c>
      <c r="K28" s="24">
        <f t="shared" si="4"/>
        <v>27.559999999999945</v>
      </c>
      <c r="L28" s="45">
        <f t="shared" si="6"/>
        <v>27.559999999999945</v>
      </c>
      <c r="M28" s="44">
        <v>0</v>
      </c>
      <c r="N28" s="24" t="s">
        <v>165</v>
      </c>
      <c r="O28" s="5"/>
      <c r="P28" s="16" t="s">
        <v>191</v>
      </c>
      <c r="Q28" s="34"/>
      <c r="R28" s="34"/>
      <c r="S28" s="34"/>
      <c r="T28" s="34"/>
    </row>
    <row r="29" spans="1:20" s="36" customFormat="1" ht="36">
      <c r="A29" s="5" t="s">
        <v>15</v>
      </c>
      <c r="B29" s="5">
        <v>3</v>
      </c>
      <c r="C29" s="5" t="s">
        <v>103</v>
      </c>
      <c r="D29" s="24">
        <v>548</v>
      </c>
      <c r="E29" s="24">
        <f t="shared" si="5"/>
        <v>400</v>
      </c>
      <c r="F29" s="24">
        <v>400</v>
      </c>
      <c r="G29" s="24">
        <v>0</v>
      </c>
      <c r="H29" s="24">
        <f t="shared" si="3"/>
        <v>393.47</v>
      </c>
      <c r="I29" s="24">
        <v>393.47</v>
      </c>
      <c r="J29" s="24">
        <v>0</v>
      </c>
      <c r="K29" s="24">
        <f t="shared" si="4"/>
        <v>6.529999999999973</v>
      </c>
      <c r="L29" s="45">
        <f t="shared" si="6"/>
        <v>6.529999999999973</v>
      </c>
      <c r="M29" s="44">
        <v>0</v>
      </c>
      <c r="N29" s="24" t="s">
        <v>166</v>
      </c>
      <c r="O29" s="5"/>
      <c r="P29" s="16" t="s">
        <v>192</v>
      </c>
      <c r="Q29" s="34"/>
      <c r="R29" s="34"/>
      <c r="S29" s="34"/>
      <c r="T29" s="34"/>
    </row>
    <row r="30" spans="1:20" s="13" customFormat="1" ht="12">
      <c r="A30" s="46" t="s">
        <v>20</v>
      </c>
      <c r="B30" s="47"/>
      <c r="C30" s="47"/>
      <c r="D30" s="48">
        <f>SUM(D27:D29)</f>
        <v>5346</v>
      </c>
      <c r="E30" s="48">
        <f t="shared" si="5"/>
        <v>3633</v>
      </c>
      <c r="F30" s="48">
        <f>SUM(F27:F29)</f>
        <v>3633</v>
      </c>
      <c r="G30" s="48">
        <f>SUM(G27:G29)</f>
        <v>0</v>
      </c>
      <c r="H30" s="48">
        <f t="shared" si="3"/>
        <v>3548.01</v>
      </c>
      <c r="I30" s="48">
        <f>SUM(I27:I29)</f>
        <v>3548.01</v>
      </c>
      <c r="J30" s="48">
        <f>SUM(J27:J29)</f>
        <v>0</v>
      </c>
      <c r="K30" s="48">
        <f t="shared" si="4"/>
        <v>84.98999999999978</v>
      </c>
      <c r="L30" s="51">
        <f t="shared" si="6"/>
        <v>84.98999999999978</v>
      </c>
      <c r="M30" s="51">
        <f aca="true" t="shared" si="7" ref="M30:M57">G30-J30</f>
        <v>0</v>
      </c>
      <c r="N30" s="47"/>
      <c r="O30" s="48"/>
      <c r="P30" s="48"/>
      <c r="Q30" s="34"/>
      <c r="R30" s="10"/>
      <c r="S30" s="10"/>
      <c r="T30" s="10"/>
    </row>
    <row r="31" spans="1:19" s="5" customFormat="1" ht="12">
      <c r="A31" s="5" t="s">
        <v>96</v>
      </c>
      <c r="B31" s="5">
        <v>1</v>
      </c>
      <c r="C31" s="6" t="s">
        <v>97</v>
      </c>
      <c r="D31" s="24">
        <v>570</v>
      </c>
      <c r="E31" s="24">
        <f t="shared" si="5"/>
        <v>570</v>
      </c>
      <c r="F31" s="24">
        <v>570</v>
      </c>
      <c r="G31" s="24">
        <v>0</v>
      </c>
      <c r="H31" s="24">
        <f t="shared" si="3"/>
        <v>391.59</v>
      </c>
      <c r="I31" s="24">
        <v>391.59</v>
      </c>
      <c r="J31" s="24">
        <v>0</v>
      </c>
      <c r="K31" s="24">
        <f t="shared" si="4"/>
        <v>178.41000000000003</v>
      </c>
      <c r="L31" s="45">
        <f t="shared" si="6"/>
        <v>178.41000000000003</v>
      </c>
      <c r="M31" s="45">
        <f t="shared" si="7"/>
        <v>0</v>
      </c>
      <c r="N31" s="24" t="s">
        <v>140</v>
      </c>
      <c r="P31" s="16" t="s">
        <v>182</v>
      </c>
      <c r="Q31" s="34"/>
      <c r="R31" s="34"/>
      <c r="S31" s="23"/>
    </row>
    <row r="32" spans="1:20" s="13" customFormat="1" ht="12">
      <c r="A32" s="46" t="s">
        <v>20</v>
      </c>
      <c r="B32" s="47"/>
      <c r="C32" s="47"/>
      <c r="D32" s="48">
        <f>SUM(D31:D31)</f>
        <v>570</v>
      </c>
      <c r="E32" s="48">
        <f t="shared" si="5"/>
        <v>570</v>
      </c>
      <c r="F32" s="48">
        <f>SUM(F31:F31)</f>
        <v>570</v>
      </c>
      <c r="G32" s="48">
        <f>SUM(G31:G31)</f>
        <v>0</v>
      </c>
      <c r="H32" s="48">
        <f t="shared" si="3"/>
        <v>391.59</v>
      </c>
      <c r="I32" s="48">
        <f>SUM(I31:I31)</f>
        <v>391.59</v>
      </c>
      <c r="J32" s="48">
        <f>SUM(J31:J31)</f>
        <v>0</v>
      </c>
      <c r="K32" s="48">
        <f t="shared" si="4"/>
        <v>178.41000000000003</v>
      </c>
      <c r="L32" s="51">
        <f t="shared" si="6"/>
        <v>178.41000000000003</v>
      </c>
      <c r="M32" s="51">
        <f t="shared" si="7"/>
        <v>0</v>
      </c>
      <c r="N32" s="47"/>
      <c r="O32" s="48"/>
      <c r="P32" s="48"/>
      <c r="Q32" s="10"/>
      <c r="R32" s="10"/>
      <c r="S32" s="10"/>
      <c r="T32" s="10"/>
    </row>
    <row r="33" spans="1:18" s="23" customFormat="1" ht="24">
      <c r="A33" s="5" t="s">
        <v>16</v>
      </c>
      <c r="B33" s="5">
        <v>1</v>
      </c>
      <c r="C33" s="5" t="s">
        <v>210</v>
      </c>
      <c r="D33" s="24">
        <v>717</v>
      </c>
      <c r="E33" s="24">
        <f t="shared" si="5"/>
        <v>510</v>
      </c>
      <c r="F33" s="24">
        <v>510</v>
      </c>
      <c r="G33" s="24">
        <v>0</v>
      </c>
      <c r="H33" s="24">
        <f t="shared" si="3"/>
        <v>279.1</v>
      </c>
      <c r="I33" s="24">
        <v>279.1</v>
      </c>
      <c r="J33" s="24">
        <v>0</v>
      </c>
      <c r="K33" s="24">
        <f t="shared" si="4"/>
        <v>230.89999999999998</v>
      </c>
      <c r="L33" s="45">
        <f t="shared" si="6"/>
        <v>230.89999999999998</v>
      </c>
      <c r="M33" s="45">
        <f t="shared" si="7"/>
        <v>0</v>
      </c>
      <c r="N33" s="24" t="s">
        <v>167</v>
      </c>
      <c r="O33" s="5"/>
      <c r="P33" s="16" t="s">
        <v>115</v>
      </c>
      <c r="Q33" s="34"/>
      <c r="R33" s="34"/>
    </row>
    <row r="34" spans="1:20" s="23" customFormat="1" ht="24">
      <c r="A34" s="5" t="s">
        <v>16</v>
      </c>
      <c r="B34" s="5">
        <v>2</v>
      </c>
      <c r="C34" s="5" t="s">
        <v>211</v>
      </c>
      <c r="D34" s="24">
        <v>630</v>
      </c>
      <c r="E34" s="24">
        <f t="shared" si="5"/>
        <v>100</v>
      </c>
      <c r="F34" s="24">
        <v>100</v>
      </c>
      <c r="G34" s="24">
        <v>0</v>
      </c>
      <c r="H34" s="24">
        <f t="shared" si="3"/>
        <v>34.12</v>
      </c>
      <c r="I34" s="45">
        <v>34.12</v>
      </c>
      <c r="J34" s="45">
        <v>0</v>
      </c>
      <c r="K34" s="24">
        <f t="shared" si="4"/>
        <v>65.88</v>
      </c>
      <c r="L34" s="45">
        <f t="shared" si="6"/>
        <v>65.88</v>
      </c>
      <c r="M34" s="45">
        <f t="shared" si="7"/>
        <v>0</v>
      </c>
      <c r="N34" s="24" t="s">
        <v>151</v>
      </c>
      <c r="O34" s="5"/>
      <c r="P34" s="16" t="s">
        <v>183</v>
      </c>
      <c r="Q34" s="34"/>
      <c r="R34" s="34"/>
      <c r="S34" s="34"/>
      <c r="T34" s="34"/>
    </row>
    <row r="35" spans="1:20" s="13" customFormat="1" ht="12">
      <c r="A35" s="46" t="s">
        <v>20</v>
      </c>
      <c r="B35" s="47"/>
      <c r="C35" s="47"/>
      <c r="D35" s="48">
        <f>SUM(D33:D34)</f>
        <v>1347</v>
      </c>
      <c r="E35" s="48">
        <f t="shared" si="5"/>
        <v>610</v>
      </c>
      <c r="F35" s="48">
        <f>SUM(F33:F34)</f>
        <v>610</v>
      </c>
      <c r="G35" s="48">
        <f>SUM(G33:G34)</f>
        <v>0</v>
      </c>
      <c r="H35" s="48">
        <f t="shared" si="3"/>
        <v>313.22</v>
      </c>
      <c r="I35" s="48">
        <f>SUM(I33:I34)</f>
        <v>313.22</v>
      </c>
      <c r="J35" s="48">
        <f>SUM(J33:J34)</f>
        <v>0</v>
      </c>
      <c r="K35" s="48">
        <f t="shared" si="4"/>
        <v>296.78</v>
      </c>
      <c r="L35" s="51">
        <f t="shared" si="6"/>
        <v>296.78</v>
      </c>
      <c r="M35" s="51">
        <f t="shared" si="7"/>
        <v>0</v>
      </c>
      <c r="N35" s="47"/>
      <c r="O35" s="48"/>
      <c r="P35" s="48"/>
      <c r="Q35" s="10"/>
      <c r="R35" s="10"/>
      <c r="S35" s="10"/>
      <c r="T35" s="10"/>
    </row>
    <row r="36" spans="1:18" s="23" customFormat="1" ht="60">
      <c r="A36" s="5" t="s">
        <v>17</v>
      </c>
      <c r="B36" s="5">
        <v>1</v>
      </c>
      <c r="C36" s="5" t="s">
        <v>212</v>
      </c>
      <c r="D36" s="24">
        <v>5532</v>
      </c>
      <c r="E36" s="24">
        <f t="shared" si="5"/>
        <v>5532</v>
      </c>
      <c r="F36" s="24">
        <v>5000</v>
      </c>
      <c r="G36" s="24">
        <v>532</v>
      </c>
      <c r="H36" s="24">
        <f t="shared" si="3"/>
        <v>5359.54</v>
      </c>
      <c r="I36" s="45">
        <v>5000</v>
      </c>
      <c r="J36" s="24">
        <v>359.54</v>
      </c>
      <c r="K36" s="24">
        <f t="shared" si="4"/>
        <v>172.45999999999998</v>
      </c>
      <c r="L36" s="45">
        <f t="shared" si="6"/>
        <v>0</v>
      </c>
      <c r="M36" s="45">
        <f t="shared" si="7"/>
        <v>172.45999999999998</v>
      </c>
      <c r="N36" s="5" t="s">
        <v>168</v>
      </c>
      <c r="O36" s="5"/>
      <c r="P36" s="16" t="s">
        <v>182</v>
      </c>
      <c r="Q36" s="34"/>
      <c r="R36" s="34"/>
    </row>
    <row r="37" spans="1:20" s="23" customFormat="1" ht="24">
      <c r="A37" s="5" t="s">
        <v>17</v>
      </c>
      <c r="B37" s="5">
        <v>2</v>
      </c>
      <c r="C37" s="5" t="s">
        <v>213</v>
      </c>
      <c r="D37" s="24">
        <v>1000</v>
      </c>
      <c r="E37" s="24">
        <f t="shared" si="5"/>
        <v>1000</v>
      </c>
      <c r="F37" s="24">
        <v>1000</v>
      </c>
      <c r="G37" s="24">
        <v>0</v>
      </c>
      <c r="H37" s="24">
        <f t="shared" si="3"/>
        <v>845.8</v>
      </c>
      <c r="I37" s="45">
        <v>845.8</v>
      </c>
      <c r="J37" s="45">
        <v>0</v>
      </c>
      <c r="K37" s="24">
        <f t="shared" si="4"/>
        <v>154.20000000000005</v>
      </c>
      <c r="L37" s="45">
        <f t="shared" si="6"/>
        <v>154.20000000000005</v>
      </c>
      <c r="M37" s="45">
        <f t="shared" si="7"/>
        <v>0</v>
      </c>
      <c r="N37" s="5" t="s">
        <v>141</v>
      </c>
      <c r="O37" s="5"/>
      <c r="P37" s="16" t="s">
        <v>182</v>
      </c>
      <c r="Q37" s="34"/>
      <c r="R37" s="34"/>
      <c r="S37" s="34"/>
      <c r="T37" s="34"/>
    </row>
    <row r="38" spans="1:20" s="13" customFormat="1" ht="12">
      <c r="A38" s="46" t="s">
        <v>20</v>
      </c>
      <c r="B38" s="47"/>
      <c r="C38" s="47"/>
      <c r="D38" s="48">
        <f>SUM(D36:D37)</f>
        <v>6532</v>
      </c>
      <c r="E38" s="48">
        <f t="shared" si="5"/>
        <v>6532</v>
      </c>
      <c r="F38" s="48">
        <f>SUM(F36:F37)</f>
        <v>6000</v>
      </c>
      <c r="G38" s="48">
        <f>SUM(G36:G37)</f>
        <v>532</v>
      </c>
      <c r="H38" s="48">
        <f t="shared" si="3"/>
        <v>6205.34</v>
      </c>
      <c r="I38" s="48">
        <f>SUM(I36:I37)</f>
        <v>5845.8</v>
      </c>
      <c r="J38" s="48">
        <f>SUM(J36:J37)</f>
        <v>359.54</v>
      </c>
      <c r="K38" s="48">
        <f t="shared" si="4"/>
        <v>326.6599999999998</v>
      </c>
      <c r="L38" s="51">
        <f t="shared" si="6"/>
        <v>154.19999999999982</v>
      </c>
      <c r="M38" s="51">
        <f t="shared" si="7"/>
        <v>172.45999999999998</v>
      </c>
      <c r="N38" s="47"/>
      <c r="O38" s="48"/>
      <c r="P38" s="48"/>
      <c r="Q38" s="10"/>
      <c r="R38" s="10"/>
      <c r="S38" s="10"/>
      <c r="T38" s="10"/>
    </row>
    <row r="39" spans="1:18" s="13" customFormat="1" ht="132">
      <c r="A39" s="6" t="s">
        <v>18</v>
      </c>
      <c r="B39" s="6">
        <v>1</v>
      </c>
      <c r="C39" s="5" t="s">
        <v>214</v>
      </c>
      <c r="D39" s="24">
        <v>2800</v>
      </c>
      <c r="E39" s="24">
        <f t="shared" si="5"/>
        <v>1600</v>
      </c>
      <c r="F39" s="24">
        <v>1600</v>
      </c>
      <c r="G39" s="24">
        <v>0</v>
      </c>
      <c r="H39" s="24">
        <f t="shared" si="3"/>
        <v>1600</v>
      </c>
      <c r="I39" s="24">
        <v>1600</v>
      </c>
      <c r="J39" s="24">
        <v>0</v>
      </c>
      <c r="K39" s="24">
        <f t="shared" si="4"/>
        <v>0</v>
      </c>
      <c r="L39" s="45">
        <f t="shared" si="6"/>
        <v>0</v>
      </c>
      <c r="M39" s="45">
        <f t="shared" si="7"/>
        <v>0</v>
      </c>
      <c r="N39" s="5" t="s">
        <v>169</v>
      </c>
      <c r="O39" s="5"/>
      <c r="P39" s="16" t="s">
        <v>193</v>
      </c>
      <c r="Q39" s="10"/>
      <c r="R39" s="10"/>
    </row>
    <row r="40" spans="1:20" s="13" customFormat="1" ht="12">
      <c r="A40" s="46" t="s">
        <v>20</v>
      </c>
      <c r="B40" s="47"/>
      <c r="C40" s="47"/>
      <c r="D40" s="48">
        <f>SUM(D39:D39)</f>
        <v>2800</v>
      </c>
      <c r="E40" s="48">
        <f t="shared" si="5"/>
        <v>1600</v>
      </c>
      <c r="F40" s="48">
        <f>SUM(F39:F39)</f>
        <v>1600</v>
      </c>
      <c r="G40" s="48">
        <f>SUM(G39:G39)</f>
        <v>0</v>
      </c>
      <c r="H40" s="48">
        <f t="shared" si="3"/>
        <v>1600</v>
      </c>
      <c r="I40" s="48">
        <f>SUM(I39:I39)</f>
        <v>1600</v>
      </c>
      <c r="J40" s="48">
        <f>SUM(J39:J39)</f>
        <v>0</v>
      </c>
      <c r="K40" s="48">
        <f t="shared" si="4"/>
        <v>0</v>
      </c>
      <c r="L40" s="51">
        <f t="shared" si="6"/>
        <v>0</v>
      </c>
      <c r="M40" s="51">
        <f t="shared" si="7"/>
        <v>0</v>
      </c>
      <c r="N40" s="47"/>
      <c r="O40" s="49"/>
      <c r="P40" s="49"/>
      <c r="Q40" s="10"/>
      <c r="R40" s="10"/>
      <c r="S40" s="10"/>
      <c r="T40" s="10"/>
    </row>
    <row r="41" spans="1:20" s="13" customFormat="1" ht="36">
      <c r="A41" s="5" t="s">
        <v>104</v>
      </c>
      <c r="B41" s="5">
        <v>1</v>
      </c>
      <c r="C41" s="5" t="s">
        <v>110</v>
      </c>
      <c r="D41" s="24">
        <v>2010</v>
      </c>
      <c r="E41" s="24">
        <f t="shared" si="5"/>
        <v>600</v>
      </c>
      <c r="F41" s="24">
        <v>600</v>
      </c>
      <c r="G41" s="24">
        <v>0</v>
      </c>
      <c r="H41" s="24">
        <f t="shared" si="3"/>
        <v>13.5</v>
      </c>
      <c r="I41" s="24">
        <v>13.5</v>
      </c>
      <c r="J41" s="24">
        <v>0</v>
      </c>
      <c r="K41" s="24">
        <f t="shared" si="4"/>
        <v>586.5</v>
      </c>
      <c r="L41" s="45">
        <f t="shared" si="6"/>
        <v>586.5</v>
      </c>
      <c r="M41" s="45">
        <f t="shared" si="7"/>
        <v>0</v>
      </c>
      <c r="N41" s="5" t="s">
        <v>234</v>
      </c>
      <c r="O41" s="14"/>
      <c r="P41" s="16" t="s">
        <v>193</v>
      </c>
      <c r="Q41" s="10"/>
      <c r="R41" s="10"/>
      <c r="S41" s="10"/>
      <c r="T41" s="10"/>
    </row>
    <row r="42" spans="1:20" s="13" customFormat="1" ht="12">
      <c r="A42" s="46" t="s">
        <v>20</v>
      </c>
      <c r="B42" s="47"/>
      <c r="C42" s="47"/>
      <c r="D42" s="48">
        <f>SUM(D41)</f>
        <v>2010</v>
      </c>
      <c r="E42" s="48">
        <f t="shared" si="5"/>
        <v>600</v>
      </c>
      <c r="F42" s="48">
        <f>SUM(F41)</f>
        <v>600</v>
      </c>
      <c r="G42" s="48">
        <f>SUM(G41)</f>
        <v>0</v>
      </c>
      <c r="H42" s="48">
        <f t="shared" si="3"/>
        <v>13.5</v>
      </c>
      <c r="I42" s="48">
        <f>SUM(I41)</f>
        <v>13.5</v>
      </c>
      <c r="J42" s="48">
        <f>SUM(J41)</f>
        <v>0</v>
      </c>
      <c r="K42" s="48">
        <f t="shared" si="4"/>
        <v>586.5</v>
      </c>
      <c r="L42" s="51">
        <f t="shared" si="6"/>
        <v>586.5</v>
      </c>
      <c r="M42" s="51">
        <f t="shared" si="7"/>
        <v>0</v>
      </c>
      <c r="N42" s="47"/>
      <c r="O42" s="49"/>
      <c r="P42" s="49"/>
      <c r="Q42" s="10"/>
      <c r="R42" s="10"/>
      <c r="S42" s="10"/>
      <c r="T42" s="10"/>
    </row>
    <row r="43" spans="1:18" s="23" customFormat="1" ht="12">
      <c r="A43" s="5" t="s">
        <v>98</v>
      </c>
      <c r="B43" s="5">
        <v>1</v>
      </c>
      <c r="C43" s="5" t="s">
        <v>215</v>
      </c>
      <c r="D43" s="24">
        <v>4746</v>
      </c>
      <c r="E43" s="24">
        <f t="shared" si="5"/>
        <v>1800</v>
      </c>
      <c r="F43" s="24">
        <v>1800</v>
      </c>
      <c r="G43" s="24">
        <v>0</v>
      </c>
      <c r="H43" s="24">
        <f t="shared" si="3"/>
        <v>1800</v>
      </c>
      <c r="I43" s="24">
        <v>1800</v>
      </c>
      <c r="J43" s="24">
        <v>0</v>
      </c>
      <c r="K43" s="24">
        <f t="shared" si="4"/>
        <v>0</v>
      </c>
      <c r="L43" s="45">
        <f t="shared" si="6"/>
        <v>0</v>
      </c>
      <c r="M43" s="45">
        <f t="shared" si="7"/>
        <v>0</v>
      </c>
      <c r="N43" s="5" t="s">
        <v>142</v>
      </c>
      <c r="O43" s="5"/>
      <c r="P43" s="16" t="s">
        <v>193</v>
      </c>
      <c r="Q43" s="34"/>
      <c r="R43" s="34"/>
    </row>
    <row r="44" spans="1:20" s="13" customFormat="1" ht="12">
      <c r="A44" s="46" t="s">
        <v>20</v>
      </c>
      <c r="B44" s="47"/>
      <c r="C44" s="47"/>
      <c r="D44" s="48">
        <f>SUM(D43)</f>
        <v>4746</v>
      </c>
      <c r="E44" s="48">
        <f t="shared" si="5"/>
        <v>1800</v>
      </c>
      <c r="F44" s="48">
        <f>SUM(F43)</f>
        <v>1800</v>
      </c>
      <c r="G44" s="48">
        <f>SUM(G43)</f>
        <v>0</v>
      </c>
      <c r="H44" s="48">
        <f t="shared" si="3"/>
        <v>1800</v>
      </c>
      <c r="I44" s="48">
        <f>SUM(I43)</f>
        <v>1800</v>
      </c>
      <c r="J44" s="48">
        <f>SUM(J43)</f>
        <v>0</v>
      </c>
      <c r="K44" s="48">
        <f t="shared" si="4"/>
        <v>0</v>
      </c>
      <c r="L44" s="51">
        <f t="shared" si="6"/>
        <v>0</v>
      </c>
      <c r="M44" s="51">
        <f t="shared" si="7"/>
        <v>0</v>
      </c>
      <c r="N44" s="47"/>
      <c r="O44" s="49"/>
      <c r="P44" s="49"/>
      <c r="Q44" s="10"/>
      <c r="R44" s="10"/>
      <c r="S44" s="10"/>
      <c r="T44" s="10"/>
    </row>
    <row r="45" spans="1:18" s="23" customFormat="1" ht="72">
      <c r="A45" s="5" t="s">
        <v>19</v>
      </c>
      <c r="B45" s="5">
        <v>1</v>
      </c>
      <c r="C45" s="5" t="s">
        <v>29</v>
      </c>
      <c r="D45" s="24">
        <v>997</v>
      </c>
      <c r="E45" s="24">
        <f t="shared" si="5"/>
        <v>997</v>
      </c>
      <c r="F45" s="24">
        <v>997</v>
      </c>
      <c r="G45" s="24">
        <v>0</v>
      </c>
      <c r="H45" s="24">
        <f aca="true" t="shared" si="8" ref="H45:H76">SUM(I45,J45)</f>
        <v>896.93</v>
      </c>
      <c r="I45" s="24">
        <v>896.93</v>
      </c>
      <c r="J45" s="24">
        <v>0</v>
      </c>
      <c r="K45" s="24">
        <f aca="true" t="shared" si="9" ref="K45:K76">SUM(L45,M45)</f>
        <v>100.07000000000005</v>
      </c>
      <c r="L45" s="44">
        <f t="shared" si="6"/>
        <v>100.07000000000005</v>
      </c>
      <c r="M45" s="44">
        <f t="shared" si="7"/>
        <v>0</v>
      </c>
      <c r="N45" s="5" t="s">
        <v>129</v>
      </c>
      <c r="O45" s="43"/>
      <c r="P45" s="24" t="s">
        <v>194</v>
      </c>
      <c r="Q45" s="34"/>
      <c r="R45" s="34"/>
    </row>
    <row r="46" spans="1:20" s="13" customFormat="1" ht="12">
      <c r="A46" s="46" t="s">
        <v>20</v>
      </c>
      <c r="B46" s="47"/>
      <c r="C46" s="47"/>
      <c r="D46" s="48">
        <f>SUM(D45:D45)</f>
        <v>997</v>
      </c>
      <c r="E46" s="48">
        <f>SUM(G46,F46)</f>
        <v>997</v>
      </c>
      <c r="F46" s="48">
        <f>SUM(F45:F45)</f>
        <v>997</v>
      </c>
      <c r="G46" s="48">
        <f>SUM(G45:G45)</f>
        <v>0</v>
      </c>
      <c r="H46" s="48">
        <f t="shared" si="8"/>
        <v>896.93</v>
      </c>
      <c r="I46" s="48">
        <f>SUM(I45:I45)</f>
        <v>896.93</v>
      </c>
      <c r="J46" s="48">
        <f>SUM(J45:J45)</f>
        <v>0</v>
      </c>
      <c r="K46" s="48">
        <f t="shared" si="9"/>
        <v>100.07000000000005</v>
      </c>
      <c r="L46" s="51">
        <f t="shared" si="6"/>
        <v>100.07000000000005</v>
      </c>
      <c r="M46" s="51">
        <f t="shared" si="7"/>
        <v>0</v>
      </c>
      <c r="N46" s="47"/>
      <c r="O46" s="48"/>
      <c r="P46" s="48"/>
      <c r="Q46" s="10"/>
      <c r="R46" s="10"/>
      <c r="S46" s="10"/>
      <c r="T46" s="10"/>
    </row>
    <row r="47" spans="1:18" s="23" customFormat="1" ht="12">
      <c r="A47" s="5" t="s">
        <v>80</v>
      </c>
      <c r="B47" s="5">
        <v>1</v>
      </c>
      <c r="C47" s="5" t="s">
        <v>171</v>
      </c>
      <c r="D47" s="24">
        <v>2940</v>
      </c>
      <c r="E47" s="24">
        <f aca="true" t="shared" si="10" ref="E47:E91">SUM(F47,G47)</f>
        <v>1700</v>
      </c>
      <c r="F47" s="24">
        <v>1700</v>
      </c>
      <c r="G47" s="24">
        <v>0</v>
      </c>
      <c r="H47" s="45">
        <f>SUM(I47,J47)</f>
        <v>1697</v>
      </c>
      <c r="I47" s="24">
        <v>1697</v>
      </c>
      <c r="J47" s="45">
        <v>0</v>
      </c>
      <c r="K47" s="24">
        <f t="shared" si="9"/>
        <v>3</v>
      </c>
      <c r="L47" s="44">
        <f t="shared" si="6"/>
        <v>3</v>
      </c>
      <c r="M47" s="44">
        <f t="shared" si="7"/>
        <v>0</v>
      </c>
      <c r="N47" s="5" t="s">
        <v>170</v>
      </c>
      <c r="O47" s="5"/>
      <c r="P47" s="16" t="s">
        <v>193</v>
      </c>
      <c r="Q47" s="34"/>
      <c r="R47" s="34"/>
    </row>
    <row r="48" spans="1:20" s="13" customFormat="1" ht="12">
      <c r="A48" s="46" t="s">
        <v>20</v>
      </c>
      <c r="B48" s="47"/>
      <c r="C48" s="47"/>
      <c r="D48" s="48">
        <f>SUM(D47:D47)</f>
        <v>2940</v>
      </c>
      <c r="E48" s="48">
        <f t="shared" si="10"/>
        <v>1700</v>
      </c>
      <c r="F48" s="48">
        <f>SUM(F47:F47)</f>
        <v>1700</v>
      </c>
      <c r="G48" s="48">
        <f>SUM(G47:G47)</f>
        <v>0</v>
      </c>
      <c r="H48" s="48">
        <f t="shared" si="8"/>
        <v>1697</v>
      </c>
      <c r="I48" s="48">
        <f>SUM(I47:I47)</f>
        <v>1697</v>
      </c>
      <c r="J48" s="48">
        <f>SUM(J47:J47)</f>
        <v>0</v>
      </c>
      <c r="K48" s="48">
        <f t="shared" si="9"/>
        <v>3</v>
      </c>
      <c r="L48" s="51">
        <f t="shared" si="6"/>
        <v>3</v>
      </c>
      <c r="M48" s="51">
        <f t="shared" si="7"/>
        <v>0</v>
      </c>
      <c r="N48" s="47"/>
      <c r="O48" s="49"/>
      <c r="P48" s="49"/>
      <c r="Q48" s="10"/>
      <c r="R48" s="10"/>
      <c r="S48" s="10"/>
      <c r="T48" s="10"/>
    </row>
    <row r="49" spans="1:18" s="23" customFormat="1" ht="12">
      <c r="A49" s="5" t="s">
        <v>81</v>
      </c>
      <c r="B49" s="5">
        <v>1</v>
      </c>
      <c r="C49" s="5" t="s">
        <v>30</v>
      </c>
      <c r="D49" s="24">
        <v>1510</v>
      </c>
      <c r="E49" s="24">
        <f t="shared" si="10"/>
        <v>1210</v>
      </c>
      <c r="F49" s="24">
        <v>1210</v>
      </c>
      <c r="G49" s="24">
        <v>0</v>
      </c>
      <c r="H49" s="24">
        <f t="shared" si="8"/>
        <v>1112.86</v>
      </c>
      <c r="I49" s="24">
        <v>1112.86</v>
      </c>
      <c r="J49" s="45">
        <v>0</v>
      </c>
      <c r="K49" s="24">
        <f t="shared" si="9"/>
        <v>97.1400000000001</v>
      </c>
      <c r="L49" s="45">
        <f t="shared" si="6"/>
        <v>97.1400000000001</v>
      </c>
      <c r="M49" s="45">
        <f t="shared" si="7"/>
        <v>0</v>
      </c>
      <c r="N49" s="5" t="s">
        <v>131</v>
      </c>
      <c r="O49" s="5"/>
      <c r="P49" s="24" t="s">
        <v>195</v>
      </c>
      <c r="Q49" s="34"/>
      <c r="R49" s="34"/>
    </row>
    <row r="50" spans="1:18" s="23" customFormat="1" ht="12">
      <c r="A50" s="5" t="s">
        <v>81</v>
      </c>
      <c r="B50" s="5">
        <v>2</v>
      </c>
      <c r="C50" s="24" t="s">
        <v>119</v>
      </c>
      <c r="D50" s="24">
        <v>1660</v>
      </c>
      <c r="E50" s="24">
        <f t="shared" si="10"/>
        <v>1660</v>
      </c>
      <c r="F50" s="24">
        <v>1660</v>
      </c>
      <c r="G50" s="24">
        <v>0</v>
      </c>
      <c r="H50" s="24">
        <f t="shared" si="8"/>
        <v>1658</v>
      </c>
      <c r="I50" s="24">
        <v>1658</v>
      </c>
      <c r="J50" s="45">
        <v>0</v>
      </c>
      <c r="K50" s="24">
        <f t="shared" si="9"/>
        <v>2</v>
      </c>
      <c r="L50" s="45">
        <f aca="true" t="shared" si="11" ref="L50:L75">F50-I50</f>
        <v>2</v>
      </c>
      <c r="M50" s="45">
        <f t="shared" si="7"/>
        <v>0</v>
      </c>
      <c r="N50" s="5" t="s">
        <v>172</v>
      </c>
      <c r="O50" s="5"/>
      <c r="P50" s="16" t="s">
        <v>187</v>
      </c>
      <c r="Q50" s="34"/>
      <c r="R50" s="34"/>
    </row>
    <row r="51" spans="1:18" s="23" customFormat="1" ht="36">
      <c r="A51" s="5" t="s">
        <v>81</v>
      </c>
      <c r="B51" s="5">
        <v>3</v>
      </c>
      <c r="C51" s="5" t="s">
        <v>31</v>
      </c>
      <c r="D51" s="24">
        <v>6146.96</v>
      </c>
      <c r="E51" s="24">
        <f t="shared" si="10"/>
        <v>1200</v>
      </c>
      <c r="F51" s="24">
        <v>1200</v>
      </c>
      <c r="G51" s="24">
        <v>0</v>
      </c>
      <c r="H51" s="24">
        <f t="shared" si="8"/>
        <v>1200</v>
      </c>
      <c r="I51" s="24">
        <v>1200</v>
      </c>
      <c r="J51" s="45">
        <v>0</v>
      </c>
      <c r="K51" s="24">
        <f t="shared" si="9"/>
        <v>0</v>
      </c>
      <c r="L51" s="45">
        <f t="shared" si="11"/>
        <v>0</v>
      </c>
      <c r="M51" s="45">
        <f t="shared" si="7"/>
        <v>0</v>
      </c>
      <c r="N51" s="5" t="s">
        <v>130</v>
      </c>
      <c r="O51" s="5"/>
      <c r="P51" s="16" t="s">
        <v>187</v>
      </c>
      <c r="Q51" s="34"/>
      <c r="R51" s="34"/>
    </row>
    <row r="52" spans="1:20" s="13" customFormat="1" ht="12">
      <c r="A52" s="46" t="s">
        <v>20</v>
      </c>
      <c r="B52" s="47"/>
      <c r="C52" s="47"/>
      <c r="D52" s="48">
        <f>SUM(D49:D51)</f>
        <v>9316.96</v>
      </c>
      <c r="E52" s="48">
        <f t="shared" si="10"/>
        <v>4070</v>
      </c>
      <c r="F52" s="48">
        <f>SUM(F49:F51)</f>
        <v>4070</v>
      </c>
      <c r="G52" s="48">
        <f>SUM(G49:G51)</f>
        <v>0</v>
      </c>
      <c r="H52" s="48">
        <f t="shared" si="8"/>
        <v>3970.8599999999997</v>
      </c>
      <c r="I52" s="48">
        <f>SUM(I49:I51)</f>
        <v>3970.8599999999997</v>
      </c>
      <c r="J52" s="48">
        <f>SUM(J49:J51)</f>
        <v>0</v>
      </c>
      <c r="K52" s="48">
        <f t="shared" si="9"/>
        <v>99.14000000000033</v>
      </c>
      <c r="L52" s="51">
        <f t="shared" si="11"/>
        <v>99.14000000000033</v>
      </c>
      <c r="M52" s="51">
        <f t="shared" si="7"/>
        <v>0</v>
      </c>
      <c r="N52" s="47"/>
      <c r="O52" s="48"/>
      <c r="P52" s="48"/>
      <c r="Q52" s="10"/>
      <c r="R52" s="10"/>
      <c r="S52" s="10"/>
      <c r="T52" s="10"/>
    </row>
    <row r="53" spans="1:18" s="36" customFormat="1" ht="24">
      <c r="A53" s="5" t="s">
        <v>82</v>
      </c>
      <c r="B53" s="5">
        <v>1</v>
      </c>
      <c r="C53" s="5" t="s">
        <v>118</v>
      </c>
      <c r="D53" s="24">
        <v>2320</v>
      </c>
      <c r="E53" s="24">
        <f t="shared" si="10"/>
        <v>1500</v>
      </c>
      <c r="F53" s="24">
        <v>1500</v>
      </c>
      <c r="G53" s="24">
        <v>0</v>
      </c>
      <c r="H53" s="24">
        <f t="shared" si="8"/>
        <v>1415.17</v>
      </c>
      <c r="I53" s="24">
        <v>1415.17</v>
      </c>
      <c r="J53" s="24">
        <v>0</v>
      </c>
      <c r="K53" s="24">
        <f t="shared" si="9"/>
        <v>84.82999999999993</v>
      </c>
      <c r="L53" s="45">
        <f t="shared" si="11"/>
        <v>84.82999999999993</v>
      </c>
      <c r="M53" s="45">
        <f t="shared" si="7"/>
        <v>0</v>
      </c>
      <c r="N53" s="5" t="s">
        <v>152</v>
      </c>
      <c r="O53" s="5"/>
      <c r="P53" s="16" t="s">
        <v>197</v>
      </c>
      <c r="Q53" s="34"/>
      <c r="R53" s="34"/>
    </row>
    <row r="54" spans="1:18" s="36" customFormat="1" ht="36">
      <c r="A54" s="5" t="s">
        <v>82</v>
      </c>
      <c r="B54" s="5">
        <v>2</v>
      </c>
      <c r="C54" s="5" t="s">
        <v>216</v>
      </c>
      <c r="D54" s="24">
        <v>2170</v>
      </c>
      <c r="E54" s="24">
        <f t="shared" si="10"/>
        <v>700</v>
      </c>
      <c r="F54" s="24">
        <v>700</v>
      </c>
      <c r="G54" s="24">
        <v>0</v>
      </c>
      <c r="H54" s="24">
        <f t="shared" si="8"/>
        <v>700</v>
      </c>
      <c r="I54" s="24">
        <v>700</v>
      </c>
      <c r="J54" s="24">
        <v>0</v>
      </c>
      <c r="K54" s="24">
        <f t="shared" si="9"/>
        <v>0</v>
      </c>
      <c r="L54" s="45">
        <f t="shared" si="11"/>
        <v>0</v>
      </c>
      <c r="M54" s="45">
        <f t="shared" si="7"/>
        <v>0</v>
      </c>
      <c r="N54" s="5" t="s">
        <v>153</v>
      </c>
      <c r="O54" s="5"/>
      <c r="P54" s="16" t="s">
        <v>193</v>
      </c>
      <c r="Q54" s="34"/>
      <c r="R54" s="34"/>
    </row>
    <row r="55" spans="1:20" s="13" customFormat="1" ht="12">
      <c r="A55" s="46" t="s">
        <v>20</v>
      </c>
      <c r="B55" s="47"/>
      <c r="C55" s="49"/>
      <c r="D55" s="48">
        <f>SUM(D53:D54)</f>
        <v>4490</v>
      </c>
      <c r="E55" s="48">
        <f t="shared" si="10"/>
        <v>2200</v>
      </c>
      <c r="F55" s="48">
        <f>SUM(F53:F54)</f>
        <v>2200</v>
      </c>
      <c r="G55" s="48">
        <f>SUM(G53:G54)</f>
        <v>0</v>
      </c>
      <c r="H55" s="48">
        <f t="shared" si="8"/>
        <v>2115.17</v>
      </c>
      <c r="I55" s="48">
        <f>SUM(I53:I54)</f>
        <v>2115.17</v>
      </c>
      <c r="J55" s="48">
        <f>SUM(J53:J54)</f>
        <v>0</v>
      </c>
      <c r="K55" s="48">
        <f t="shared" si="9"/>
        <v>84.82999999999993</v>
      </c>
      <c r="L55" s="48">
        <f t="shared" si="11"/>
        <v>84.82999999999993</v>
      </c>
      <c r="M55" s="51">
        <f t="shared" si="7"/>
        <v>0</v>
      </c>
      <c r="N55" s="47"/>
      <c r="O55" s="49"/>
      <c r="P55" s="49"/>
      <c r="Q55" s="10"/>
      <c r="R55" s="10"/>
      <c r="S55" s="10"/>
      <c r="T55" s="10"/>
    </row>
    <row r="56" spans="1:18" s="36" customFormat="1" ht="24">
      <c r="A56" s="5" t="s">
        <v>83</v>
      </c>
      <c r="B56" s="5">
        <v>1</v>
      </c>
      <c r="C56" s="5" t="s">
        <v>120</v>
      </c>
      <c r="D56" s="24">
        <v>774</v>
      </c>
      <c r="E56" s="24">
        <f t="shared" si="10"/>
        <v>618.13</v>
      </c>
      <c r="F56" s="24">
        <v>580</v>
      </c>
      <c r="G56" s="24">
        <v>38.13</v>
      </c>
      <c r="H56" s="45">
        <f t="shared" si="8"/>
        <v>618.13</v>
      </c>
      <c r="I56" s="24">
        <v>580</v>
      </c>
      <c r="J56" s="45">
        <v>38.13</v>
      </c>
      <c r="K56" s="24">
        <f t="shared" si="9"/>
        <v>0</v>
      </c>
      <c r="L56" s="24">
        <f t="shared" si="11"/>
        <v>0</v>
      </c>
      <c r="M56" s="44">
        <f t="shared" si="7"/>
        <v>0</v>
      </c>
      <c r="N56" s="5" t="s">
        <v>143</v>
      </c>
      <c r="O56" s="5"/>
      <c r="P56" s="16" t="s">
        <v>187</v>
      </c>
      <c r="Q56" s="34"/>
      <c r="R56" s="34"/>
    </row>
    <row r="57" spans="1:18" s="36" customFormat="1" ht="24">
      <c r="A57" s="5" t="s">
        <v>83</v>
      </c>
      <c r="B57" s="5">
        <v>2</v>
      </c>
      <c r="C57" s="5" t="s">
        <v>158</v>
      </c>
      <c r="D57" s="24">
        <v>575</v>
      </c>
      <c r="E57" s="24">
        <f t="shared" si="10"/>
        <v>575</v>
      </c>
      <c r="F57" s="24">
        <v>575</v>
      </c>
      <c r="G57" s="24">
        <v>0</v>
      </c>
      <c r="H57" s="45">
        <f t="shared" si="8"/>
        <v>93.68</v>
      </c>
      <c r="I57" s="24">
        <v>93.68</v>
      </c>
      <c r="J57" s="45">
        <v>0</v>
      </c>
      <c r="K57" s="24">
        <f t="shared" si="9"/>
        <v>481.32</v>
      </c>
      <c r="L57" s="24">
        <f t="shared" si="11"/>
        <v>481.32</v>
      </c>
      <c r="M57" s="44">
        <f t="shared" si="7"/>
        <v>0</v>
      </c>
      <c r="N57" s="5" t="s">
        <v>136</v>
      </c>
      <c r="O57" s="5"/>
      <c r="P57" s="16" t="s">
        <v>196</v>
      </c>
      <c r="Q57" s="34"/>
      <c r="R57" s="34"/>
    </row>
    <row r="58" spans="1:18" s="36" customFormat="1" ht="12">
      <c r="A58" s="5" t="s">
        <v>83</v>
      </c>
      <c r="B58" s="5">
        <v>3</v>
      </c>
      <c r="C58" s="5" t="s">
        <v>217</v>
      </c>
      <c r="D58" s="24">
        <v>283.88</v>
      </c>
      <c r="E58" s="24">
        <f t="shared" si="10"/>
        <v>283.88</v>
      </c>
      <c r="F58" s="24">
        <v>270</v>
      </c>
      <c r="G58" s="24">
        <v>13.88</v>
      </c>
      <c r="H58" s="45">
        <f t="shared" si="8"/>
        <v>22.42</v>
      </c>
      <c r="I58" s="24">
        <v>22.42</v>
      </c>
      <c r="J58" s="24">
        <v>0</v>
      </c>
      <c r="K58" s="24">
        <f t="shared" si="9"/>
        <v>247.57999999999998</v>
      </c>
      <c r="L58" s="24">
        <f t="shared" si="11"/>
        <v>247.57999999999998</v>
      </c>
      <c r="M58" s="44">
        <v>0</v>
      </c>
      <c r="N58" s="5" t="s">
        <v>137</v>
      </c>
      <c r="O58" s="5"/>
      <c r="P58" s="16" t="s">
        <v>198</v>
      </c>
      <c r="Q58" s="34"/>
      <c r="R58" s="34"/>
    </row>
    <row r="59" spans="1:20" s="13" customFormat="1" ht="12">
      <c r="A59" s="46" t="s">
        <v>20</v>
      </c>
      <c r="B59" s="47"/>
      <c r="C59" s="47"/>
      <c r="D59" s="48">
        <f>SUM(D56:D58)</f>
        <v>1632.88</v>
      </c>
      <c r="E59" s="48">
        <f t="shared" si="10"/>
        <v>1477.01</v>
      </c>
      <c r="F59" s="48">
        <f>SUM(F56:F58)</f>
        <v>1425</v>
      </c>
      <c r="G59" s="48">
        <f>SUM(G56:G58)</f>
        <v>52.010000000000005</v>
      </c>
      <c r="H59" s="48">
        <f t="shared" si="8"/>
        <v>734.23</v>
      </c>
      <c r="I59" s="48">
        <f>SUM(I56:I58)</f>
        <v>696.1</v>
      </c>
      <c r="J59" s="48">
        <f>SUM(J56:J58)</f>
        <v>38.13</v>
      </c>
      <c r="K59" s="48">
        <f t="shared" si="9"/>
        <v>742.78</v>
      </c>
      <c r="L59" s="48">
        <f t="shared" si="11"/>
        <v>728.9</v>
      </c>
      <c r="M59" s="51">
        <f aca="true" t="shared" si="12" ref="M59:M94">G59-J59</f>
        <v>13.880000000000003</v>
      </c>
      <c r="N59" s="47"/>
      <c r="O59" s="48"/>
      <c r="P59" s="48"/>
      <c r="Q59" s="10"/>
      <c r="R59" s="10"/>
      <c r="S59" s="10"/>
      <c r="T59" s="10"/>
    </row>
    <row r="60" spans="1:20" s="23" customFormat="1" ht="24">
      <c r="A60" s="5" t="s">
        <v>84</v>
      </c>
      <c r="B60" s="5">
        <v>1</v>
      </c>
      <c r="C60" s="5" t="s">
        <v>218</v>
      </c>
      <c r="D60" s="24">
        <v>1332</v>
      </c>
      <c r="E60" s="24">
        <f t="shared" si="10"/>
        <v>673</v>
      </c>
      <c r="F60" s="24">
        <v>600</v>
      </c>
      <c r="G60" s="24">
        <v>73</v>
      </c>
      <c r="H60" s="24">
        <f t="shared" si="8"/>
        <v>673</v>
      </c>
      <c r="I60" s="24">
        <v>600</v>
      </c>
      <c r="J60" s="45">
        <v>73</v>
      </c>
      <c r="K60" s="24">
        <f t="shared" si="9"/>
        <v>0</v>
      </c>
      <c r="L60" s="24">
        <f t="shared" si="11"/>
        <v>0</v>
      </c>
      <c r="M60" s="45">
        <f t="shared" si="12"/>
        <v>0</v>
      </c>
      <c r="N60" s="5" t="s">
        <v>173</v>
      </c>
      <c r="O60" s="5"/>
      <c r="P60" s="16" t="s">
        <v>199</v>
      </c>
      <c r="Q60" s="34"/>
      <c r="R60" s="34"/>
      <c r="S60" s="34"/>
      <c r="T60" s="34"/>
    </row>
    <row r="61" spans="1:20" s="13" customFormat="1" ht="12">
      <c r="A61" s="46" t="s">
        <v>20</v>
      </c>
      <c r="B61" s="47"/>
      <c r="C61" s="47"/>
      <c r="D61" s="48">
        <f>SUM(D60:D60)</f>
        <v>1332</v>
      </c>
      <c r="E61" s="48">
        <f t="shared" si="10"/>
        <v>673</v>
      </c>
      <c r="F61" s="48">
        <f>SUM(F60:F60)</f>
        <v>600</v>
      </c>
      <c r="G61" s="48">
        <f>SUM(G60:G60)</f>
        <v>73</v>
      </c>
      <c r="H61" s="48">
        <f t="shared" si="8"/>
        <v>673</v>
      </c>
      <c r="I61" s="48">
        <f>SUM(I60:I60)</f>
        <v>600</v>
      </c>
      <c r="J61" s="48">
        <f>SUM(J60:J60)</f>
        <v>73</v>
      </c>
      <c r="K61" s="48">
        <f t="shared" si="9"/>
        <v>0</v>
      </c>
      <c r="L61" s="48">
        <f t="shared" si="11"/>
        <v>0</v>
      </c>
      <c r="M61" s="51">
        <f t="shared" si="12"/>
        <v>0</v>
      </c>
      <c r="N61" s="47"/>
      <c r="O61" s="48"/>
      <c r="P61" s="48"/>
      <c r="Q61" s="10"/>
      <c r="R61" s="10"/>
      <c r="S61" s="10"/>
      <c r="T61" s="10"/>
    </row>
    <row r="62" spans="1:18" s="23" customFormat="1" ht="12">
      <c r="A62" s="5" t="s">
        <v>85</v>
      </c>
      <c r="B62" s="5">
        <v>1</v>
      </c>
      <c r="C62" s="5" t="s">
        <v>121</v>
      </c>
      <c r="D62" s="24">
        <v>597</v>
      </c>
      <c r="E62" s="24">
        <f t="shared" si="10"/>
        <v>597</v>
      </c>
      <c r="F62" s="24">
        <v>597</v>
      </c>
      <c r="G62" s="24">
        <v>0</v>
      </c>
      <c r="H62" s="24">
        <f t="shared" si="8"/>
        <v>597</v>
      </c>
      <c r="I62" s="24">
        <v>597</v>
      </c>
      <c r="J62" s="45">
        <v>0</v>
      </c>
      <c r="K62" s="24">
        <f t="shared" si="9"/>
        <v>0</v>
      </c>
      <c r="L62" s="24">
        <f t="shared" si="11"/>
        <v>0</v>
      </c>
      <c r="M62" s="45">
        <f t="shared" si="12"/>
        <v>0</v>
      </c>
      <c r="N62" s="5" t="s">
        <v>132</v>
      </c>
      <c r="O62" s="5"/>
      <c r="P62" s="16" t="s">
        <v>182</v>
      </c>
      <c r="Q62" s="34"/>
      <c r="R62" s="34"/>
    </row>
    <row r="63" spans="1:18" s="23" customFormat="1" ht="12">
      <c r="A63" s="5" t="s">
        <v>85</v>
      </c>
      <c r="B63" s="5">
        <v>2</v>
      </c>
      <c r="C63" s="5" t="s">
        <v>219</v>
      </c>
      <c r="D63" s="24">
        <v>2630</v>
      </c>
      <c r="E63" s="24">
        <f t="shared" si="10"/>
        <v>1330</v>
      </c>
      <c r="F63" s="24">
        <v>1330</v>
      </c>
      <c r="G63" s="24">
        <v>0</v>
      </c>
      <c r="H63" s="24">
        <f t="shared" si="8"/>
        <v>1313.31</v>
      </c>
      <c r="I63" s="24">
        <v>1313.31</v>
      </c>
      <c r="J63" s="45">
        <v>0</v>
      </c>
      <c r="K63" s="24">
        <f t="shared" si="9"/>
        <v>16.690000000000055</v>
      </c>
      <c r="L63" s="24">
        <f t="shared" si="11"/>
        <v>16.690000000000055</v>
      </c>
      <c r="M63" s="45">
        <f t="shared" si="12"/>
        <v>0</v>
      </c>
      <c r="N63" s="5" t="s">
        <v>133</v>
      </c>
      <c r="O63" s="5"/>
      <c r="P63" s="16" t="s">
        <v>193</v>
      </c>
      <c r="Q63" s="34"/>
      <c r="R63" s="34"/>
    </row>
    <row r="64" spans="1:18" s="23" customFormat="1" ht="24">
      <c r="A64" s="5" t="s">
        <v>85</v>
      </c>
      <c r="B64" s="5">
        <v>3</v>
      </c>
      <c r="C64" s="5" t="s">
        <v>32</v>
      </c>
      <c r="D64" s="24">
        <v>1637</v>
      </c>
      <c r="E64" s="24">
        <f t="shared" si="10"/>
        <v>1637</v>
      </c>
      <c r="F64" s="24">
        <v>1637</v>
      </c>
      <c r="G64" s="24">
        <v>0</v>
      </c>
      <c r="H64" s="24">
        <f t="shared" si="8"/>
        <v>1564.39</v>
      </c>
      <c r="I64" s="24">
        <v>1564.39</v>
      </c>
      <c r="J64" s="45">
        <v>0</v>
      </c>
      <c r="K64" s="24">
        <f t="shared" si="9"/>
        <v>72.6099999999999</v>
      </c>
      <c r="L64" s="24">
        <f t="shared" si="11"/>
        <v>72.6099999999999</v>
      </c>
      <c r="M64" s="45">
        <f t="shared" si="12"/>
        <v>0</v>
      </c>
      <c r="N64" s="5" t="s">
        <v>229</v>
      </c>
      <c r="O64" s="5"/>
      <c r="P64" s="16" t="s">
        <v>182</v>
      </c>
      <c r="Q64" s="34"/>
      <c r="R64" s="34"/>
    </row>
    <row r="65" spans="1:20" s="13" customFormat="1" ht="12">
      <c r="A65" s="46" t="s">
        <v>20</v>
      </c>
      <c r="B65" s="47"/>
      <c r="C65" s="47"/>
      <c r="D65" s="48">
        <f>SUM(D62:D64)</f>
        <v>4864</v>
      </c>
      <c r="E65" s="48">
        <f t="shared" si="10"/>
        <v>3564</v>
      </c>
      <c r="F65" s="48">
        <f>SUM(F62:F64)</f>
        <v>3564</v>
      </c>
      <c r="G65" s="48">
        <f>SUM(G62:G64)</f>
        <v>0</v>
      </c>
      <c r="H65" s="48">
        <f t="shared" si="8"/>
        <v>3474.7</v>
      </c>
      <c r="I65" s="48">
        <f>SUM(I62:I64)</f>
        <v>3474.7</v>
      </c>
      <c r="J65" s="48">
        <f>SUM(J62:J64)</f>
        <v>0</v>
      </c>
      <c r="K65" s="48">
        <f t="shared" si="9"/>
        <v>89.30000000000018</v>
      </c>
      <c r="L65" s="48">
        <f t="shared" si="11"/>
        <v>89.30000000000018</v>
      </c>
      <c r="M65" s="51">
        <f t="shared" si="12"/>
        <v>0</v>
      </c>
      <c r="N65" s="47"/>
      <c r="O65" s="48"/>
      <c r="P65" s="48"/>
      <c r="Q65" s="10"/>
      <c r="R65" s="10"/>
      <c r="S65" s="10"/>
      <c r="T65" s="10"/>
    </row>
    <row r="66" spans="1:18" s="23" customFormat="1" ht="48">
      <c r="A66" s="5" t="s">
        <v>70</v>
      </c>
      <c r="B66" s="5">
        <v>1</v>
      </c>
      <c r="C66" s="5" t="s">
        <v>220</v>
      </c>
      <c r="D66" s="24">
        <v>38157</v>
      </c>
      <c r="E66" s="24">
        <f t="shared" si="10"/>
        <v>25958</v>
      </c>
      <c r="F66" s="24">
        <v>25958</v>
      </c>
      <c r="G66" s="24">
        <v>0</v>
      </c>
      <c r="H66" s="45">
        <f t="shared" si="8"/>
        <v>8888</v>
      </c>
      <c r="I66" s="24">
        <v>8888</v>
      </c>
      <c r="J66" s="24">
        <v>0</v>
      </c>
      <c r="K66" s="24">
        <f t="shared" si="9"/>
        <v>17070</v>
      </c>
      <c r="L66" s="24">
        <f t="shared" si="11"/>
        <v>17070</v>
      </c>
      <c r="M66" s="44">
        <f t="shared" si="12"/>
        <v>0</v>
      </c>
      <c r="N66" s="5" t="s">
        <v>174</v>
      </c>
      <c r="O66" s="5"/>
      <c r="P66" s="5" t="s">
        <v>200</v>
      </c>
      <c r="Q66" s="34"/>
      <c r="R66" s="34"/>
    </row>
    <row r="67" spans="1:18" s="23" customFormat="1" ht="24">
      <c r="A67" s="5" t="s">
        <v>70</v>
      </c>
      <c r="B67" s="5">
        <v>2</v>
      </c>
      <c r="C67" s="5" t="s">
        <v>221</v>
      </c>
      <c r="D67" s="24">
        <v>2870</v>
      </c>
      <c r="E67" s="24">
        <f t="shared" si="10"/>
        <v>1440</v>
      </c>
      <c r="F67" s="24">
        <v>1440</v>
      </c>
      <c r="G67" s="24">
        <v>0</v>
      </c>
      <c r="H67" s="45">
        <f t="shared" si="8"/>
        <v>800</v>
      </c>
      <c r="I67" s="24">
        <v>800</v>
      </c>
      <c r="J67" s="24">
        <v>0</v>
      </c>
      <c r="K67" s="24">
        <f t="shared" si="9"/>
        <v>640</v>
      </c>
      <c r="L67" s="24">
        <f t="shared" si="11"/>
        <v>640</v>
      </c>
      <c r="M67" s="44">
        <f t="shared" si="12"/>
        <v>0</v>
      </c>
      <c r="N67" s="5" t="s">
        <v>138</v>
      </c>
      <c r="O67" s="5"/>
      <c r="P67" s="16" t="s">
        <v>116</v>
      </c>
      <c r="Q67" s="34"/>
      <c r="R67" s="34"/>
    </row>
    <row r="68" spans="1:20" s="13" customFormat="1" ht="12">
      <c r="A68" s="46" t="s">
        <v>20</v>
      </c>
      <c r="B68" s="47"/>
      <c r="C68" s="47"/>
      <c r="D68" s="48">
        <f>SUM(D66:D67)</f>
        <v>41027</v>
      </c>
      <c r="E68" s="48">
        <f t="shared" si="10"/>
        <v>27398</v>
      </c>
      <c r="F68" s="48">
        <f>SUM(F66:F67)</f>
        <v>27398</v>
      </c>
      <c r="G68" s="48">
        <f>SUM(G66:G67)</f>
        <v>0</v>
      </c>
      <c r="H68" s="48">
        <f t="shared" si="8"/>
        <v>9688</v>
      </c>
      <c r="I68" s="48">
        <f>SUM(I66:I67)</f>
        <v>9688</v>
      </c>
      <c r="J68" s="48">
        <f>SUM(J66:J67)</f>
        <v>0</v>
      </c>
      <c r="K68" s="48">
        <f t="shared" si="9"/>
        <v>17710</v>
      </c>
      <c r="L68" s="48">
        <f t="shared" si="11"/>
        <v>17710</v>
      </c>
      <c r="M68" s="51">
        <f t="shared" si="12"/>
        <v>0</v>
      </c>
      <c r="N68" s="47"/>
      <c r="O68" s="48"/>
      <c r="P68" s="48"/>
      <c r="Q68" s="10"/>
      <c r="R68" s="10"/>
      <c r="S68" s="10"/>
      <c r="T68" s="10"/>
    </row>
    <row r="69" spans="1:18" s="8" customFormat="1" ht="36">
      <c r="A69" s="5" t="s">
        <v>71</v>
      </c>
      <c r="B69" s="6">
        <v>1</v>
      </c>
      <c r="C69" s="6" t="s">
        <v>222</v>
      </c>
      <c r="D69" s="24">
        <v>19695</v>
      </c>
      <c r="E69" s="24">
        <f t="shared" si="10"/>
        <v>10593.06</v>
      </c>
      <c r="F69" s="24">
        <v>10261</v>
      </c>
      <c r="G69" s="24">
        <v>332.06</v>
      </c>
      <c r="H69" s="24">
        <f t="shared" si="8"/>
        <v>2745.51</v>
      </c>
      <c r="I69" s="24">
        <v>2470.76</v>
      </c>
      <c r="J69" s="24">
        <v>274.75</v>
      </c>
      <c r="K69" s="24">
        <f t="shared" si="9"/>
        <v>7847.55</v>
      </c>
      <c r="L69" s="24">
        <f t="shared" si="11"/>
        <v>7790.24</v>
      </c>
      <c r="M69" s="45">
        <f t="shared" si="12"/>
        <v>57.31</v>
      </c>
      <c r="N69" s="5" t="s">
        <v>175</v>
      </c>
      <c r="O69" s="5"/>
      <c r="P69" s="5" t="s">
        <v>200</v>
      </c>
      <c r="Q69" s="10"/>
      <c r="R69" s="10"/>
    </row>
    <row r="70" spans="1:20" s="13" customFormat="1" ht="12">
      <c r="A70" s="46" t="s">
        <v>20</v>
      </c>
      <c r="B70" s="47"/>
      <c r="C70" s="47"/>
      <c r="D70" s="48">
        <f>SUM(D69)</f>
        <v>19695</v>
      </c>
      <c r="E70" s="48">
        <f t="shared" si="10"/>
        <v>10593.06</v>
      </c>
      <c r="F70" s="48">
        <f>SUM(F69)</f>
        <v>10261</v>
      </c>
      <c r="G70" s="48">
        <f>SUM(G69)</f>
        <v>332.06</v>
      </c>
      <c r="H70" s="48">
        <f t="shared" si="8"/>
        <v>2745.51</v>
      </c>
      <c r="I70" s="48">
        <f>SUM(I69)</f>
        <v>2470.76</v>
      </c>
      <c r="J70" s="48">
        <f>SUM(J69)</f>
        <v>274.75</v>
      </c>
      <c r="K70" s="48">
        <f t="shared" si="9"/>
        <v>7847.55</v>
      </c>
      <c r="L70" s="48">
        <f t="shared" si="11"/>
        <v>7790.24</v>
      </c>
      <c r="M70" s="51">
        <f t="shared" si="12"/>
        <v>57.31</v>
      </c>
      <c r="N70" s="47"/>
      <c r="O70" s="48"/>
      <c r="P70" s="48"/>
      <c r="Q70" s="10"/>
      <c r="R70" s="10"/>
      <c r="S70" s="10"/>
      <c r="T70" s="10"/>
    </row>
    <row r="71" spans="1:18" s="23" customFormat="1" ht="24">
      <c r="A71" s="5" t="s">
        <v>72</v>
      </c>
      <c r="B71" s="5">
        <v>1</v>
      </c>
      <c r="C71" s="5" t="s">
        <v>147</v>
      </c>
      <c r="D71" s="24">
        <v>900</v>
      </c>
      <c r="E71" s="24">
        <f t="shared" si="10"/>
        <v>900</v>
      </c>
      <c r="F71" s="24">
        <v>900</v>
      </c>
      <c r="G71" s="24">
        <v>0</v>
      </c>
      <c r="H71" s="24">
        <f t="shared" si="8"/>
        <v>900</v>
      </c>
      <c r="I71" s="24">
        <v>900</v>
      </c>
      <c r="J71" s="24">
        <v>0</v>
      </c>
      <c r="K71" s="24">
        <f t="shared" si="9"/>
        <v>0</v>
      </c>
      <c r="L71" s="24">
        <f t="shared" si="11"/>
        <v>0</v>
      </c>
      <c r="M71" s="45">
        <f t="shared" si="12"/>
        <v>0</v>
      </c>
      <c r="N71" s="5" t="s">
        <v>144</v>
      </c>
      <c r="O71" s="5"/>
      <c r="P71" s="16" t="s">
        <v>193</v>
      </c>
      <c r="Q71" s="34"/>
      <c r="R71" s="34"/>
    </row>
    <row r="72" spans="1:20" s="13" customFormat="1" ht="12">
      <c r="A72" s="46" t="s">
        <v>20</v>
      </c>
      <c r="B72" s="47"/>
      <c r="C72" s="47"/>
      <c r="D72" s="48">
        <f>SUM(D71:D71)</f>
        <v>900</v>
      </c>
      <c r="E72" s="48">
        <f t="shared" si="10"/>
        <v>900</v>
      </c>
      <c r="F72" s="48">
        <f>SUM(F71:F71)</f>
        <v>900</v>
      </c>
      <c r="G72" s="48">
        <f>SUM(G71:G71)</f>
        <v>0</v>
      </c>
      <c r="H72" s="48">
        <f t="shared" si="8"/>
        <v>900</v>
      </c>
      <c r="I72" s="48">
        <f>SUM(I71:I71)</f>
        <v>900</v>
      </c>
      <c r="J72" s="48">
        <f>SUM(J71)</f>
        <v>0</v>
      </c>
      <c r="K72" s="48">
        <f t="shared" si="9"/>
        <v>0</v>
      </c>
      <c r="L72" s="48">
        <f t="shared" si="11"/>
        <v>0</v>
      </c>
      <c r="M72" s="51">
        <f t="shared" si="12"/>
        <v>0</v>
      </c>
      <c r="N72" s="47"/>
      <c r="O72" s="48"/>
      <c r="P72" s="48"/>
      <c r="Q72" s="10"/>
      <c r="R72" s="10"/>
      <c r="S72" s="10"/>
      <c r="T72" s="10"/>
    </row>
    <row r="73" spans="1:18" s="8" customFormat="1" ht="24">
      <c r="A73" s="5" t="s">
        <v>73</v>
      </c>
      <c r="B73" s="5">
        <v>1</v>
      </c>
      <c r="C73" s="5" t="s">
        <v>122</v>
      </c>
      <c r="D73" s="24">
        <v>656</v>
      </c>
      <c r="E73" s="24">
        <f t="shared" si="10"/>
        <v>480</v>
      </c>
      <c r="F73" s="24">
        <v>480</v>
      </c>
      <c r="G73" s="24">
        <v>0</v>
      </c>
      <c r="H73" s="24">
        <f t="shared" si="8"/>
        <v>478.21</v>
      </c>
      <c r="I73" s="24">
        <v>478.21</v>
      </c>
      <c r="J73" s="24">
        <v>0</v>
      </c>
      <c r="K73" s="24">
        <f t="shared" si="9"/>
        <v>1.7900000000000205</v>
      </c>
      <c r="L73" s="24">
        <f t="shared" si="11"/>
        <v>1.7900000000000205</v>
      </c>
      <c r="M73" s="45">
        <f t="shared" si="12"/>
        <v>0</v>
      </c>
      <c r="N73" s="5" t="s">
        <v>176</v>
      </c>
      <c r="O73" s="5"/>
      <c r="P73" s="16" t="s">
        <v>196</v>
      </c>
      <c r="Q73" s="10"/>
      <c r="R73" s="10"/>
    </row>
    <row r="74" spans="1:18" s="8" customFormat="1" ht="36">
      <c r="A74" s="5" t="s">
        <v>73</v>
      </c>
      <c r="B74" s="5">
        <v>2</v>
      </c>
      <c r="C74" s="6" t="s">
        <v>223</v>
      </c>
      <c r="D74" s="24">
        <v>1590</v>
      </c>
      <c r="E74" s="24">
        <f t="shared" si="10"/>
        <v>700</v>
      </c>
      <c r="F74" s="24">
        <v>700</v>
      </c>
      <c r="G74" s="24">
        <v>0</v>
      </c>
      <c r="H74" s="24">
        <f t="shared" si="8"/>
        <v>690.01</v>
      </c>
      <c r="I74" s="24">
        <v>690.01</v>
      </c>
      <c r="J74" s="24">
        <v>0</v>
      </c>
      <c r="K74" s="24">
        <f t="shared" si="9"/>
        <v>9.990000000000009</v>
      </c>
      <c r="L74" s="24">
        <f t="shared" si="11"/>
        <v>9.990000000000009</v>
      </c>
      <c r="M74" s="45">
        <f t="shared" si="12"/>
        <v>0</v>
      </c>
      <c r="N74" s="5" t="s">
        <v>154</v>
      </c>
      <c r="O74" s="5"/>
      <c r="P74" s="16" t="s">
        <v>201</v>
      </c>
      <c r="Q74" s="10"/>
      <c r="R74" s="10"/>
    </row>
    <row r="75" spans="1:18" s="8" customFormat="1" ht="36">
      <c r="A75" s="5" t="s">
        <v>73</v>
      </c>
      <c r="B75" s="5">
        <v>3</v>
      </c>
      <c r="C75" s="6" t="s">
        <v>105</v>
      </c>
      <c r="D75" s="24">
        <v>1569</v>
      </c>
      <c r="E75" s="24">
        <f t="shared" si="10"/>
        <v>778</v>
      </c>
      <c r="F75" s="24">
        <v>778</v>
      </c>
      <c r="G75" s="24">
        <v>0</v>
      </c>
      <c r="H75" s="24">
        <f t="shared" si="8"/>
        <v>745.18</v>
      </c>
      <c r="I75" s="24">
        <v>745.18</v>
      </c>
      <c r="J75" s="24">
        <v>0</v>
      </c>
      <c r="K75" s="24">
        <f t="shared" si="9"/>
        <v>32.82000000000005</v>
      </c>
      <c r="L75" s="24">
        <f t="shared" si="11"/>
        <v>32.82000000000005</v>
      </c>
      <c r="M75" s="45">
        <f t="shared" si="12"/>
        <v>0</v>
      </c>
      <c r="N75" s="5" t="s">
        <v>155</v>
      </c>
      <c r="O75" s="5"/>
      <c r="P75" s="16" t="s">
        <v>202</v>
      </c>
      <c r="Q75" s="10"/>
      <c r="R75" s="10"/>
    </row>
    <row r="76" spans="1:18" s="8" customFormat="1" ht="24">
      <c r="A76" s="5" t="s">
        <v>73</v>
      </c>
      <c r="B76" s="5">
        <v>4</v>
      </c>
      <c r="C76" s="6" t="s">
        <v>124</v>
      </c>
      <c r="D76" s="24">
        <v>616</v>
      </c>
      <c r="E76" s="24">
        <f t="shared" si="10"/>
        <v>200</v>
      </c>
      <c r="F76" s="24">
        <v>200</v>
      </c>
      <c r="G76" s="24">
        <v>0</v>
      </c>
      <c r="H76" s="24">
        <f t="shared" si="8"/>
        <v>198.85</v>
      </c>
      <c r="I76" s="24">
        <v>198.85</v>
      </c>
      <c r="J76" s="24">
        <v>0</v>
      </c>
      <c r="K76" s="24">
        <f t="shared" si="9"/>
        <v>1.1500000000000057</v>
      </c>
      <c r="L76" s="24">
        <f aca="true" t="shared" si="13" ref="L76:L94">F76-I76</f>
        <v>1.1500000000000057</v>
      </c>
      <c r="M76" s="45">
        <f t="shared" si="12"/>
        <v>0</v>
      </c>
      <c r="N76" s="5" t="s">
        <v>156</v>
      </c>
      <c r="O76" s="5"/>
      <c r="P76" s="16" t="s">
        <v>203</v>
      </c>
      <c r="Q76" s="10"/>
      <c r="R76" s="10"/>
    </row>
    <row r="77" spans="1:18" s="8" customFormat="1" ht="24">
      <c r="A77" s="5" t="s">
        <v>73</v>
      </c>
      <c r="B77" s="5">
        <v>5</v>
      </c>
      <c r="C77" s="6" t="s">
        <v>123</v>
      </c>
      <c r="D77" s="24">
        <v>1395</v>
      </c>
      <c r="E77" s="24">
        <f t="shared" si="10"/>
        <v>445</v>
      </c>
      <c r="F77" s="24">
        <v>445</v>
      </c>
      <c r="G77" s="24">
        <v>0</v>
      </c>
      <c r="H77" s="24">
        <f aca="true" t="shared" si="14" ref="H77:H84">SUM(I77,J77)</f>
        <v>27.44</v>
      </c>
      <c r="I77" s="24">
        <v>27.44</v>
      </c>
      <c r="J77" s="24">
        <v>0</v>
      </c>
      <c r="K77" s="24">
        <f aca="true" t="shared" si="15" ref="K77:K94">SUM(L77,M77)</f>
        <v>417.56</v>
      </c>
      <c r="L77" s="24">
        <f t="shared" si="13"/>
        <v>417.56</v>
      </c>
      <c r="M77" s="45">
        <f t="shared" si="12"/>
        <v>0</v>
      </c>
      <c r="N77" s="5" t="s">
        <v>177</v>
      </c>
      <c r="O77" s="5"/>
      <c r="P77" s="16" t="s">
        <v>204</v>
      </c>
      <c r="Q77" s="10"/>
      <c r="R77" s="10"/>
    </row>
    <row r="78" spans="1:20" s="13" customFormat="1" ht="12">
      <c r="A78" s="46" t="s">
        <v>20</v>
      </c>
      <c r="B78" s="47"/>
      <c r="C78" s="47"/>
      <c r="D78" s="48">
        <f>SUM(D73:D77)</f>
        <v>5826</v>
      </c>
      <c r="E78" s="48">
        <f t="shared" si="10"/>
        <v>2603</v>
      </c>
      <c r="F78" s="48">
        <f>SUM(F73:F77)</f>
        <v>2603</v>
      </c>
      <c r="G78" s="48">
        <f>SUM(G73:G77)</f>
        <v>0</v>
      </c>
      <c r="H78" s="48">
        <f t="shared" si="14"/>
        <v>2139.69</v>
      </c>
      <c r="I78" s="48">
        <f>SUM(I73:I77)</f>
        <v>2139.69</v>
      </c>
      <c r="J78" s="48">
        <f>SUM(J73:J77)</f>
        <v>0</v>
      </c>
      <c r="K78" s="48">
        <f t="shared" si="15"/>
        <v>463.30999999999995</v>
      </c>
      <c r="L78" s="48">
        <f t="shared" si="13"/>
        <v>463.30999999999995</v>
      </c>
      <c r="M78" s="51">
        <f t="shared" si="12"/>
        <v>0</v>
      </c>
      <c r="N78" s="47"/>
      <c r="O78" s="48"/>
      <c r="P78" s="48"/>
      <c r="Q78" s="10"/>
      <c r="R78" s="10"/>
      <c r="S78" s="10"/>
      <c r="T78" s="10"/>
    </row>
    <row r="79" spans="1:18" s="23" customFormat="1" ht="24">
      <c r="A79" s="5" t="s">
        <v>74</v>
      </c>
      <c r="B79" s="5">
        <v>1</v>
      </c>
      <c r="C79" s="5" t="s">
        <v>224</v>
      </c>
      <c r="D79" s="24">
        <v>2895</v>
      </c>
      <c r="E79" s="24">
        <f t="shared" si="10"/>
        <v>2895</v>
      </c>
      <c r="F79" s="24">
        <v>2895</v>
      </c>
      <c r="G79" s="24">
        <v>0</v>
      </c>
      <c r="H79" s="24">
        <f t="shared" si="14"/>
        <v>2567</v>
      </c>
      <c r="I79" s="24">
        <v>2567</v>
      </c>
      <c r="J79" s="24">
        <v>0</v>
      </c>
      <c r="K79" s="24">
        <f t="shared" si="15"/>
        <v>328</v>
      </c>
      <c r="L79" s="24">
        <f t="shared" si="13"/>
        <v>328</v>
      </c>
      <c r="M79" s="45">
        <f t="shared" si="12"/>
        <v>0</v>
      </c>
      <c r="N79" s="5" t="s">
        <v>178</v>
      </c>
      <c r="O79" s="5" t="s">
        <v>134</v>
      </c>
      <c r="P79" s="16" t="s">
        <v>182</v>
      </c>
      <c r="Q79" s="34"/>
      <c r="R79" s="34"/>
    </row>
    <row r="80" spans="1:20" s="13" customFormat="1" ht="12">
      <c r="A80" s="46" t="s">
        <v>20</v>
      </c>
      <c r="B80" s="47"/>
      <c r="C80" s="47"/>
      <c r="D80" s="48">
        <f>SUM(D79:D79)</f>
        <v>2895</v>
      </c>
      <c r="E80" s="48">
        <f t="shared" si="10"/>
        <v>2895</v>
      </c>
      <c r="F80" s="48">
        <f>SUM(F79:F79)</f>
        <v>2895</v>
      </c>
      <c r="G80" s="48">
        <f>SUM(G79:G79)</f>
        <v>0</v>
      </c>
      <c r="H80" s="48">
        <f t="shared" si="14"/>
        <v>2567</v>
      </c>
      <c r="I80" s="48">
        <f>SUM(I79:I79)</f>
        <v>2567</v>
      </c>
      <c r="J80" s="48">
        <f>SUM(J79:J79)</f>
        <v>0</v>
      </c>
      <c r="K80" s="48">
        <f t="shared" si="15"/>
        <v>328</v>
      </c>
      <c r="L80" s="48">
        <f t="shared" si="13"/>
        <v>328</v>
      </c>
      <c r="M80" s="51">
        <f t="shared" si="12"/>
        <v>0</v>
      </c>
      <c r="N80" s="47"/>
      <c r="O80" s="48"/>
      <c r="P80" s="48"/>
      <c r="Q80" s="10"/>
      <c r="R80" s="10"/>
      <c r="S80" s="10"/>
      <c r="T80" s="10"/>
    </row>
    <row r="81" spans="1:18" s="23" customFormat="1" ht="24">
      <c r="A81" s="5" t="s">
        <v>75</v>
      </c>
      <c r="B81" s="5">
        <v>1</v>
      </c>
      <c r="C81" s="5" t="s">
        <v>225</v>
      </c>
      <c r="D81" s="24">
        <v>1633</v>
      </c>
      <c r="E81" s="24">
        <f t="shared" si="10"/>
        <v>2033</v>
      </c>
      <c r="F81" s="24">
        <v>1100</v>
      </c>
      <c r="G81" s="24">
        <v>933</v>
      </c>
      <c r="H81" s="24">
        <f t="shared" si="14"/>
        <v>1992.27</v>
      </c>
      <c r="I81" s="24">
        <v>1100</v>
      </c>
      <c r="J81" s="24">
        <v>892.27</v>
      </c>
      <c r="K81" s="24">
        <f t="shared" si="15"/>
        <v>40.73000000000002</v>
      </c>
      <c r="L81" s="24">
        <f t="shared" si="13"/>
        <v>0</v>
      </c>
      <c r="M81" s="45">
        <f t="shared" si="12"/>
        <v>40.73000000000002</v>
      </c>
      <c r="N81" s="5" t="s">
        <v>145</v>
      </c>
      <c r="O81" s="5"/>
      <c r="P81" s="16" t="s">
        <v>182</v>
      </c>
      <c r="Q81" s="34"/>
      <c r="R81" s="34"/>
    </row>
    <row r="82" spans="1:20" s="13" customFormat="1" ht="12">
      <c r="A82" s="46" t="s">
        <v>20</v>
      </c>
      <c r="B82" s="47"/>
      <c r="C82" s="47"/>
      <c r="D82" s="48">
        <f>SUM(D81:D81)</f>
        <v>1633</v>
      </c>
      <c r="E82" s="48">
        <f t="shared" si="10"/>
        <v>2033</v>
      </c>
      <c r="F82" s="48">
        <f>SUM(F81:F81)</f>
        <v>1100</v>
      </c>
      <c r="G82" s="48">
        <f>SUM(G81:G81)</f>
        <v>933</v>
      </c>
      <c r="H82" s="48">
        <f t="shared" si="14"/>
        <v>1992.27</v>
      </c>
      <c r="I82" s="48">
        <f>SUM(I81:I81)</f>
        <v>1100</v>
      </c>
      <c r="J82" s="48">
        <f>SUM(J81:J81)</f>
        <v>892.27</v>
      </c>
      <c r="K82" s="48">
        <f t="shared" si="15"/>
        <v>40.73000000000002</v>
      </c>
      <c r="L82" s="48">
        <f t="shared" si="13"/>
        <v>0</v>
      </c>
      <c r="M82" s="51">
        <f t="shared" si="12"/>
        <v>40.73000000000002</v>
      </c>
      <c r="N82" s="47"/>
      <c r="O82" s="48"/>
      <c r="P82" s="48"/>
      <c r="Q82" s="10"/>
      <c r="R82" s="10"/>
      <c r="S82" s="10"/>
      <c r="T82" s="10"/>
    </row>
    <row r="83" spans="1:18" s="23" customFormat="1" ht="36">
      <c r="A83" s="5" t="s">
        <v>76</v>
      </c>
      <c r="B83" s="5">
        <v>1</v>
      </c>
      <c r="C83" s="5" t="s">
        <v>77</v>
      </c>
      <c r="D83" s="24">
        <v>1688</v>
      </c>
      <c r="E83" s="24">
        <f t="shared" si="10"/>
        <v>1500</v>
      </c>
      <c r="F83" s="24">
        <v>1500</v>
      </c>
      <c r="G83" s="24">
        <v>0</v>
      </c>
      <c r="H83" s="24">
        <f t="shared" si="14"/>
        <v>1183.52</v>
      </c>
      <c r="I83" s="24">
        <v>1183.52</v>
      </c>
      <c r="J83" s="24">
        <v>0</v>
      </c>
      <c r="K83" s="24">
        <f t="shared" si="15"/>
        <v>316.48</v>
      </c>
      <c r="L83" s="24">
        <f t="shared" si="13"/>
        <v>316.48</v>
      </c>
      <c r="M83" s="44">
        <f t="shared" si="12"/>
        <v>0</v>
      </c>
      <c r="N83" s="5" t="s">
        <v>179</v>
      </c>
      <c r="O83" s="5"/>
      <c r="P83" s="16" t="s">
        <v>193</v>
      </c>
      <c r="Q83" s="34"/>
      <c r="R83" s="34"/>
    </row>
    <row r="84" spans="1:20" s="23" customFormat="1" ht="24">
      <c r="A84" s="5" t="s">
        <v>76</v>
      </c>
      <c r="B84" s="5">
        <v>2</v>
      </c>
      <c r="C84" s="5" t="s">
        <v>139</v>
      </c>
      <c r="D84" s="24">
        <v>830</v>
      </c>
      <c r="E84" s="24">
        <f t="shared" si="10"/>
        <v>830</v>
      </c>
      <c r="F84" s="24">
        <v>830</v>
      </c>
      <c r="G84" s="24">
        <v>0</v>
      </c>
      <c r="H84" s="24">
        <f t="shared" si="14"/>
        <v>0</v>
      </c>
      <c r="I84" s="24">
        <v>0</v>
      </c>
      <c r="J84" s="24">
        <v>0</v>
      </c>
      <c r="K84" s="24">
        <f t="shared" si="15"/>
        <v>830</v>
      </c>
      <c r="L84" s="24">
        <f t="shared" si="13"/>
        <v>830</v>
      </c>
      <c r="M84" s="44">
        <f t="shared" si="12"/>
        <v>0</v>
      </c>
      <c r="N84" s="5" t="s">
        <v>180</v>
      </c>
      <c r="O84" s="5"/>
      <c r="P84" s="16" t="s">
        <v>205</v>
      </c>
      <c r="Q84" s="34"/>
      <c r="R84" s="34"/>
      <c r="S84" s="34"/>
      <c r="T84" s="34"/>
    </row>
    <row r="85" spans="1:20" s="13" customFormat="1" ht="12">
      <c r="A85" s="46" t="s">
        <v>20</v>
      </c>
      <c r="B85" s="47"/>
      <c r="C85" s="47"/>
      <c r="D85" s="48">
        <f>SUM(D83:D84)</f>
        <v>2518</v>
      </c>
      <c r="E85" s="48">
        <f t="shared" si="10"/>
        <v>2330</v>
      </c>
      <c r="F85" s="48">
        <f>SUM(F83:F84)</f>
        <v>2330</v>
      </c>
      <c r="G85" s="48">
        <f>SUM(G83)</f>
        <v>0</v>
      </c>
      <c r="H85" s="48">
        <f>I85+J85</f>
        <v>1183.52</v>
      </c>
      <c r="I85" s="48">
        <f>SUM(I83:I84)</f>
        <v>1183.52</v>
      </c>
      <c r="J85" s="48">
        <f>SUM(J83)</f>
        <v>0</v>
      </c>
      <c r="K85" s="48">
        <f t="shared" si="15"/>
        <v>1146.48</v>
      </c>
      <c r="L85" s="48">
        <f t="shared" si="13"/>
        <v>1146.48</v>
      </c>
      <c r="M85" s="51">
        <f t="shared" si="12"/>
        <v>0</v>
      </c>
      <c r="N85" s="47"/>
      <c r="O85" s="48"/>
      <c r="P85" s="48"/>
      <c r="Q85" s="10"/>
      <c r="R85" s="10"/>
      <c r="S85" s="10"/>
      <c r="T85" s="10"/>
    </row>
    <row r="86" spans="1:18" s="23" customFormat="1" ht="24">
      <c r="A86" s="5" t="s">
        <v>78</v>
      </c>
      <c r="B86" s="5">
        <v>1</v>
      </c>
      <c r="C86" s="5" t="s">
        <v>226</v>
      </c>
      <c r="D86" s="24">
        <v>2620</v>
      </c>
      <c r="E86" s="24">
        <f t="shared" si="10"/>
        <v>2420</v>
      </c>
      <c r="F86" s="24">
        <v>2420</v>
      </c>
      <c r="G86" s="24">
        <v>0</v>
      </c>
      <c r="H86" s="24">
        <f>SUM(I86,J86)</f>
        <v>2321</v>
      </c>
      <c r="I86" s="24">
        <v>2321</v>
      </c>
      <c r="J86" s="24">
        <v>0</v>
      </c>
      <c r="K86" s="24">
        <f t="shared" si="15"/>
        <v>99</v>
      </c>
      <c r="L86" s="24">
        <f t="shared" si="13"/>
        <v>99</v>
      </c>
      <c r="M86" s="44">
        <f t="shared" si="12"/>
        <v>0</v>
      </c>
      <c r="N86" s="5" t="s">
        <v>232</v>
      </c>
      <c r="O86" s="5"/>
      <c r="P86" s="16" t="s">
        <v>206</v>
      </c>
      <c r="Q86" s="34"/>
      <c r="R86" s="34"/>
    </row>
    <row r="87" spans="1:20" s="23" customFormat="1" ht="24">
      <c r="A87" s="5" t="s">
        <v>78</v>
      </c>
      <c r="B87" s="5">
        <v>2</v>
      </c>
      <c r="C87" s="5" t="s">
        <v>106</v>
      </c>
      <c r="D87" s="24">
        <v>2600</v>
      </c>
      <c r="E87" s="24">
        <f t="shared" si="10"/>
        <v>100</v>
      </c>
      <c r="F87" s="24">
        <v>100</v>
      </c>
      <c r="G87" s="24">
        <v>0</v>
      </c>
      <c r="H87" s="24">
        <f>SUM(I87,J87)</f>
        <v>13</v>
      </c>
      <c r="I87" s="24">
        <v>13</v>
      </c>
      <c r="J87" s="24">
        <v>0</v>
      </c>
      <c r="K87" s="24">
        <f t="shared" si="15"/>
        <v>87</v>
      </c>
      <c r="L87" s="24">
        <f t="shared" si="13"/>
        <v>87</v>
      </c>
      <c r="M87" s="44">
        <f t="shared" si="12"/>
        <v>0</v>
      </c>
      <c r="N87" s="5" t="s">
        <v>157</v>
      </c>
      <c r="O87" s="5"/>
      <c r="P87" s="16" t="s">
        <v>117</v>
      </c>
      <c r="Q87" s="34"/>
      <c r="R87" s="34"/>
      <c r="S87" s="34"/>
      <c r="T87" s="34"/>
    </row>
    <row r="88" spans="1:20" s="13" customFormat="1" ht="12">
      <c r="A88" s="46" t="s">
        <v>20</v>
      </c>
      <c r="B88" s="47"/>
      <c r="C88" s="47"/>
      <c r="D88" s="48">
        <f>SUM(D86:D87)</f>
        <v>5220</v>
      </c>
      <c r="E88" s="48">
        <f t="shared" si="10"/>
        <v>2520</v>
      </c>
      <c r="F88" s="48">
        <f>SUM(F86:F87)</f>
        <v>2520</v>
      </c>
      <c r="G88" s="48">
        <f>SUM(G86:G87)</f>
        <v>0</v>
      </c>
      <c r="H88" s="48">
        <f>SUM(I88,J88)</f>
        <v>2334</v>
      </c>
      <c r="I88" s="48">
        <f>SUM(I86:I87)</f>
        <v>2334</v>
      </c>
      <c r="J88" s="48">
        <f>SUM(J86:J87)</f>
        <v>0</v>
      </c>
      <c r="K88" s="48">
        <f t="shared" si="15"/>
        <v>186</v>
      </c>
      <c r="L88" s="48">
        <f t="shared" si="13"/>
        <v>186</v>
      </c>
      <c r="M88" s="51">
        <f t="shared" si="12"/>
        <v>0</v>
      </c>
      <c r="N88" s="47"/>
      <c r="O88" s="48"/>
      <c r="P88" s="48"/>
      <c r="Q88" s="10"/>
      <c r="R88" s="10"/>
      <c r="S88" s="10"/>
      <c r="T88" s="10"/>
    </row>
    <row r="89" spans="1:18" s="23" customFormat="1" ht="24">
      <c r="A89" s="5" t="s">
        <v>99</v>
      </c>
      <c r="B89" s="5">
        <v>1</v>
      </c>
      <c r="C89" s="5" t="s">
        <v>227</v>
      </c>
      <c r="D89" s="24">
        <v>1700</v>
      </c>
      <c r="E89" s="24">
        <f t="shared" si="10"/>
        <v>1700</v>
      </c>
      <c r="F89" s="24">
        <v>1700</v>
      </c>
      <c r="G89" s="24">
        <v>0</v>
      </c>
      <c r="H89" s="24">
        <f>SUM(I89,J89)</f>
        <v>1518.24</v>
      </c>
      <c r="I89" s="24">
        <v>1518.24</v>
      </c>
      <c r="J89" s="24">
        <v>0</v>
      </c>
      <c r="K89" s="24">
        <f t="shared" si="15"/>
        <v>181.76</v>
      </c>
      <c r="L89" s="24">
        <f t="shared" si="13"/>
        <v>181.76</v>
      </c>
      <c r="M89" s="44">
        <f t="shared" si="12"/>
        <v>0</v>
      </c>
      <c r="N89" s="5" t="s">
        <v>146</v>
      </c>
      <c r="O89" s="5"/>
      <c r="P89" s="16" t="s">
        <v>207</v>
      </c>
      <c r="Q89" s="34"/>
      <c r="R89" s="34"/>
    </row>
    <row r="90" spans="1:20" s="13" customFormat="1" ht="12">
      <c r="A90" s="46" t="s">
        <v>69</v>
      </c>
      <c r="B90" s="47"/>
      <c r="C90" s="47"/>
      <c r="D90" s="48">
        <f>SUM(D89)</f>
        <v>1700</v>
      </c>
      <c r="E90" s="48">
        <f t="shared" si="10"/>
        <v>1700</v>
      </c>
      <c r="F90" s="48">
        <f>SUM(F89)</f>
        <v>1700</v>
      </c>
      <c r="G90" s="48">
        <f>SUM(G89)</f>
        <v>0</v>
      </c>
      <c r="H90" s="48">
        <f>I90+J90</f>
        <v>1518.24</v>
      </c>
      <c r="I90" s="48">
        <f>SUM(I89)</f>
        <v>1518.24</v>
      </c>
      <c r="J90" s="48">
        <f>SUM(J89)</f>
        <v>0</v>
      </c>
      <c r="K90" s="48">
        <f t="shared" si="15"/>
        <v>181.76</v>
      </c>
      <c r="L90" s="48">
        <f t="shared" si="13"/>
        <v>181.76</v>
      </c>
      <c r="M90" s="51">
        <f t="shared" si="12"/>
        <v>0</v>
      </c>
      <c r="N90" s="47"/>
      <c r="O90" s="48"/>
      <c r="P90" s="48"/>
      <c r="Q90" s="10"/>
      <c r="R90" s="10"/>
      <c r="S90" s="10"/>
      <c r="T90" s="10"/>
    </row>
    <row r="91" spans="1:18" s="23" customFormat="1" ht="36">
      <c r="A91" s="5" t="s">
        <v>100</v>
      </c>
      <c r="B91" s="5">
        <v>1</v>
      </c>
      <c r="C91" s="5" t="s">
        <v>228</v>
      </c>
      <c r="D91" s="24">
        <v>2136</v>
      </c>
      <c r="E91" s="24">
        <f t="shared" si="10"/>
        <v>2136</v>
      </c>
      <c r="F91" s="24">
        <v>2136</v>
      </c>
      <c r="G91" s="24">
        <v>0</v>
      </c>
      <c r="H91" s="45">
        <f>SUM(I91,J91)</f>
        <v>2012.3</v>
      </c>
      <c r="I91" s="45">
        <v>2012.3</v>
      </c>
      <c r="J91" s="45">
        <v>0</v>
      </c>
      <c r="K91" s="24">
        <f t="shared" si="15"/>
        <v>123.70000000000005</v>
      </c>
      <c r="L91" s="24">
        <f t="shared" si="13"/>
        <v>123.70000000000005</v>
      </c>
      <c r="M91" s="44">
        <f t="shared" si="12"/>
        <v>0</v>
      </c>
      <c r="N91" s="5" t="s">
        <v>231</v>
      </c>
      <c r="O91" s="5"/>
      <c r="P91" s="24" t="s">
        <v>208</v>
      </c>
      <c r="Q91" s="34"/>
      <c r="R91" s="34"/>
    </row>
    <row r="92" spans="1:20" s="13" customFormat="1" ht="12">
      <c r="A92" s="46" t="s">
        <v>69</v>
      </c>
      <c r="B92" s="47"/>
      <c r="C92" s="47"/>
      <c r="D92" s="48">
        <f>SUM(D91)</f>
        <v>2136</v>
      </c>
      <c r="E92" s="48">
        <f>SUM(G92,F92)</f>
        <v>2136</v>
      </c>
      <c r="F92" s="48">
        <f>SUM(F91)</f>
        <v>2136</v>
      </c>
      <c r="G92" s="48">
        <f>SUM(G91)</f>
        <v>0</v>
      </c>
      <c r="H92" s="48">
        <f>SUM(I92,J92)</f>
        <v>2012.3</v>
      </c>
      <c r="I92" s="48">
        <f>SUM(I91)</f>
        <v>2012.3</v>
      </c>
      <c r="J92" s="48">
        <f>SUM(J91)</f>
        <v>0</v>
      </c>
      <c r="K92" s="48">
        <f t="shared" si="15"/>
        <v>123.70000000000005</v>
      </c>
      <c r="L92" s="48">
        <f t="shared" si="13"/>
        <v>123.70000000000005</v>
      </c>
      <c r="M92" s="51">
        <f t="shared" si="12"/>
        <v>0</v>
      </c>
      <c r="N92" s="47"/>
      <c r="O92" s="48"/>
      <c r="P92" s="48"/>
      <c r="Q92" s="10"/>
      <c r="R92" s="10"/>
      <c r="S92" s="10"/>
      <c r="T92" s="10"/>
    </row>
    <row r="93" spans="1:18" s="23" customFormat="1" ht="24">
      <c r="A93" s="5" t="s">
        <v>101</v>
      </c>
      <c r="B93" s="5">
        <v>1</v>
      </c>
      <c r="C93" s="5" t="s">
        <v>126</v>
      </c>
      <c r="D93" s="24">
        <v>1446</v>
      </c>
      <c r="E93" s="24">
        <f>SUM(F93,G93)</f>
        <v>1446</v>
      </c>
      <c r="F93" s="24">
        <v>1446</v>
      </c>
      <c r="G93" s="24">
        <v>0</v>
      </c>
      <c r="H93" s="45">
        <f>SUM(I93,J93)</f>
        <v>1019.99</v>
      </c>
      <c r="I93" s="45">
        <v>1019.99</v>
      </c>
      <c r="J93" s="45">
        <v>0</v>
      </c>
      <c r="K93" s="24">
        <f t="shared" si="15"/>
        <v>426.01</v>
      </c>
      <c r="L93" s="24">
        <f t="shared" si="13"/>
        <v>426.01</v>
      </c>
      <c r="M93" s="44">
        <f t="shared" si="12"/>
        <v>0</v>
      </c>
      <c r="N93" s="5" t="s">
        <v>135</v>
      </c>
      <c r="O93" s="5"/>
      <c r="P93" s="24" t="s">
        <v>209</v>
      </c>
      <c r="Q93" s="34"/>
      <c r="R93" s="34"/>
    </row>
    <row r="94" spans="1:20" s="13" customFormat="1" ht="12">
      <c r="A94" s="46" t="s">
        <v>69</v>
      </c>
      <c r="B94" s="47"/>
      <c r="C94" s="47"/>
      <c r="D94" s="48">
        <f>SUM(D93)</f>
        <v>1446</v>
      </c>
      <c r="E94" s="48">
        <f>SUM(F94,G94)</f>
        <v>1446</v>
      </c>
      <c r="F94" s="48">
        <f>SUM(F93)</f>
        <v>1446</v>
      </c>
      <c r="G94" s="48">
        <f>SUM(G93)</f>
        <v>0</v>
      </c>
      <c r="H94" s="48">
        <f>SUM(I94,J94)</f>
        <v>1019.99</v>
      </c>
      <c r="I94" s="48">
        <f>SUM(I93)</f>
        <v>1019.99</v>
      </c>
      <c r="J94" s="48">
        <v>0</v>
      </c>
      <c r="K94" s="48">
        <f t="shared" si="15"/>
        <v>426.01</v>
      </c>
      <c r="L94" s="50">
        <f t="shared" si="13"/>
        <v>426.01</v>
      </c>
      <c r="M94" s="51">
        <f t="shared" si="12"/>
        <v>0</v>
      </c>
      <c r="N94" s="47"/>
      <c r="O94" s="48"/>
      <c r="P94" s="48"/>
      <c r="Q94" s="10"/>
      <c r="R94" s="10"/>
      <c r="S94" s="10"/>
      <c r="T94" s="10"/>
    </row>
    <row r="95" spans="1:14" s="10" customFormat="1" ht="12.75" customHeight="1">
      <c r="A95" s="21"/>
      <c r="D95" s="32"/>
      <c r="E95" s="32"/>
      <c r="F95" s="32"/>
      <c r="G95" s="32"/>
      <c r="H95" s="32"/>
      <c r="I95" s="32"/>
      <c r="J95" s="32"/>
      <c r="K95" s="22"/>
      <c r="L95" s="32"/>
      <c r="M95" s="22"/>
      <c r="N95" s="34"/>
    </row>
    <row r="96" spans="2:16" ht="14.25">
      <c r="B96" s="2" t="s">
        <v>1</v>
      </c>
      <c r="C96" s="1" t="s">
        <v>2</v>
      </c>
      <c r="D96" s="33"/>
      <c r="E96" s="33"/>
      <c r="F96" s="33"/>
      <c r="G96" s="33"/>
      <c r="H96" s="33"/>
      <c r="I96" s="33"/>
      <c r="J96" s="33"/>
      <c r="K96" s="1"/>
      <c r="L96" s="33"/>
      <c r="M96" s="1"/>
      <c r="N96" s="34"/>
      <c r="O96" s="1"/>
      <c r="P96" s="1"/>
    </row>
    <row r="97" spans="3:16" ht="14.25">
      <c r="C97" t="s">
        <v>3</v>
      </c>
      <c r="N97" s="34"/>
      <c r="O97" s="1"/>
      <c r="P97" s="1"/>
    </row>
    <row r="98" spans="3:16" ht="14.25">
      <c r="C98" t="s">
        <v>4</v>
      </c>
      <c r="N98" s="34"/>
      <c r="O98" s="1"/>
      <c r="P98" s="1"/>
    </row>
    <row r="99" spans="3:16" ht="14.25">
      <c r="C99" t="s">
        <v>6</v>
      </c>
      <c r="N99" s="34"/>
      <c r="O99" s="1"/>
      <c r="P99" s="1"/>
    </row>
    <row r="100" spans="14:16" ht="14.25">
      <c r="N100" s="34"/>
      <c r="O100" s="1"/>
      <c r="P100" s="1"/>
    </row>
    <row r="101" spans="14:16" ht="14.25">
      <c r="N101" s="34"/>
      <c r="O101" s="1"/>
      <c r="P101" s="1"/>
    </row>
    <row r="102" spans="14:16" ht="14.25">
      <c r="N102" s="34"/>
      <c r="O102" s="1"/>
      <c r="P102" s="1"/>
    </row>
    <row r="103" spans="14:16" ht="14.25">
      <c r="N103" s="34"/>
      <c r="O103" s="1"/>
      <c r="P103" s="1"/>
    </row>
    <row r="104" spans="14:16" ht="14.25">
      <c r="N104" s="34"/>
      <c r="O104" s="1"/>
      <c r="P104" s="1"/>
    </row>
    <row r="105" spans="14:16" ht="14.25">
      <c r="N105" s="34"/>
      <c r="O105" s="1"/>
      <c r="P105" s="1"/>
    </row>
    <row r="106" spans="14:16" ht="14.25">
      <c r="N106" s="34"/>
      <c r="O106" s="1"/>
      <c r="P106" s="1"/>
    </row>
    <row r="107" spans="14:16" ht="14.25">
      <c r="N107" s="34"/>
      <c r="O107" s="1"/>
      <c r="P107" s="1"/>
    </row>
    <row r="108" spans="14:16" ht="14.25">
      <c r="N108" s="34"/>
      <c r="O108" s="1"/>
      <c r="P108" s="1"/>
    </row>
    <row r="109" spans="14:16" ht="14.25">
      <c r="N109" s="34"/>
      <c r="O109" s="1"/>
      <c r="P109" s="1"/>
    </row>
    <row r="110" spans="14:16" ht="14.25">
      <c r="N110" s="34"/>
      <c r="O110" s="1"/>
      <c r="P110" s="1"/>
    </row>
    <row r="111" spans="14:16" ht="14.25">
      <c r="N111" s="34"/>
      <c r="O111" s="1"/>
      <c r="P111" s="1"/>
    </row>
    <row r="112" spans="14:16" ht="14.25">
      <c r="N112" s="34"/>
      <c r="O112" s="1"/>
      <c r="P112" s="1"/>
    </row>
    <row r="113" spans="14:16" ht="14.25">
      <c r="N113" s="34"/>
      <c r="O113" s="1"/>
      <c r="P113" s="1"/>
    </row>
    <row r="114" spans="14:16" ht="14.25">
      <c r="N114" s="34"/>
      <c r="O114" s="1"/>
      <c r="P114" s="1"/>
    </row>
    <row r="115" spans="14:16" ht="14.25">
      <c r="N115" s="34"/>
      <c r="O115" s="1"/>
      <c r="P115" s="1"/>
    </row>
    <row r="116" spans="14:16" ht="14.25">
      <c r="N116" s="34"/>
      <c r="O116" s="1"/>
      <c r="P116" s="1"/>
    </row>
    <row r="117" spans="14:16" ht="14.25">
      <c r="N117" s="34"/>
      <c r="O117" s="1"/>
      <c r="P117" s="1"/>
    </row>
    <row r="118" spans="14:16" ht="14.25">
      <c r="N118" s="34"/>
      <c r="O118" s="1"/>
      <c r="P118" s="1"/>
    </row>
    <row r="119" spans="14:16" ht="14.25">
      <c r="N119" s="34"/>
      <c r="O119" s="1"/>
      <c r="P119" s="1"/>
    </row>
    <row r="120" spans="14:16" ht="14.25">
      <c r="N120" s="34"/>
      <c r="O120" s="1"/>
      <c r="P120" s="1"/>
    </row>
    <row r="121" spans="14:16" ht="14.25">
      <c r="N121" s="34"/>
      <c r="O121" s="1"/>
      <c r="P121" s="1"/>
    </row>
    <row r="122" spans="14:16" ht="14.25">
      <c r="N122" s="34"/>
      <c r="O122" s="1"/>
      <c r="P122" s="1"/>
    </row>
    <row r="123" spans="14:16" ht="14.25">
      <c r="N123" s="34"/>
      <c r="O123" s="1"/>
      <c r="P123" s="1"/>
    </row>
    <row r="124" spans="14:16" ht="14.25">
      <c r="N124" s="34"/>
      <c r="O124" s="1"/>
      <c r="P124" s="1"/>
    </row>
    <row r="125" spans="14:16" ht="14.25">
      <c r="N125" s="34"/>
      <c r="O125" s="1"/>
      <c r="P125" s="1"/>
    </row>
    <row r="126" spans="14:16" ht="14.25">
      <c r="N126" s="34"/>
      <c r="O126" s="1"/>
      <c r="P126" s="1"/>
    </row>
    <row r="127" spans="14:16" ht="14.25">
      <c r="N127" s="34"/>
      <c r="O127" s="1"/>
      <c r="P127" s="1"/>
    </row>
    <row r="128" spans="14:16" ht="14.25">
      <c r="N128" s="34"/>
      <c r="O128" s="1"/>
      <c r="P128" s="1"/>
    </row>
    <row r="129" spans="14:16" ht="14.25">
      <c r="N129" s="34"/>
      <c r="O129" s="1"/>
      <c r="P129" s="1"/>
    </row>
    <row r="130" spans="14:16" ht="14.25">
      <c r="N130" s="34"/>
      <c r="O130" s="1"/>
      <c r="P130" s="1"/>
    </row>
    <row r="131" spans="14:16" ht="14.25">
      <c r="N131" s="34"/>
      <c r="O131" s="1"/>
      <c r="P131" s="1"/>
    </row>
    <row r="132" spans="14:16" ht="14.25">
      <c r="N132" s="34"/>
      <c r="O132" s="1"/>
      <c r="P132" s="1"/>
    </row>
    <row r="133" spans="14:16" ht="14.25">
      <c r="N133" s="34"/>
      <c r="O133" s="42"/>
      <c r="P133" s="1"/>
    </row>
    <row r="134" ht="14.25">
      <c r="N134" s="34"/>
    </row>
    <row r="135" ht="14.25">
      <c r="N135" s="34"/>
    </row>
    <row r="136" ht="14.25">
      <c r="N136" s="34"/>
    </row>
    <row r="137" ht="14.25">
      <c r="N137" s="34"/>
    </row>
    <row r="138" ht="14.25">
      <c r="N138" s="34"/>
    </row>
    <row r="139" ht="14.25">
      <c r="N139" s="34"/>
    </row>
    <row r="140" ht="14.25">
      <c r="N140" s="34"/>
    </row>
    <row r="141" ht="14.25">
      <c r="N141" s="34"/>
    </row>
    <row r="142" ht="14.25">
      <c r="N142" s="34"/>
    </row>
    <row r="143" ht="14.25">
      <c r="N143" s="34"/>
    </row>
    <row r="144" ht="14.25">
      <c r="N144" s="34"/>
    </row>
    <row r="145" ht="14.25">
      <c r="N145" s="34"/>
    </row>
    <row r="146" ht="14.25">
      <c r="N146" s="34"/>
    </row>
    <row r="147" ht="14.25">
      <c r="N147" s="34"/>
    </row>
    <row r="148" ht="14.25">
      <c r="N148" s="34"/>
    </row>
    <row r="149" ht="14.25">
      <c r="N149" s="34"/>
    </row>
    <row r="150" ht="14.25">
      <c r="N150" s="34"/>
    </row>
    <row r="151" ht="14.25">
      <c r="N151" s="34"/>
    </row>
  </sheetData>
  <autoFilter ref="A6:T94"/>
  <mergeCells count="11">
    <mergeCell ref="P5:P6"/>
    <mergeCell ref="H5:J5"/>
    <mergeCell ref="K5:M5"/>
    <mergeCell ref="O5:O6"/>
    <mergeCell ref="N5:N6"/>
    <mergeCell ref="B3:E4"/>
    <mergeCell ref="A5:A6"/>
    <mergeCell ref="B5:B6"/>
    <mergeCell ref="C5:C6"/>
    <mergeCell ref="D5:D6"/>
    <mergeCell ref="E5:G5"/>
  </mergeCells>
  <printOptions/>
  <pageMargins left="0.54" right="0.19" top="1" bottom="1" header="0.5" footer="0.5"/>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T85"/>
  <sheetViews>
    <sheetView workbookViewId="0" topLeftCell="A1">
      <selection activeCell="C2" sqref="C2:G2"/>
    </sheetView>
  </sheetViews>
  <sheetFormatPr defaultColWidth="9.00390625" defaultRowHeight="14.25"/>
  <cols>
    <col min="2" max="2" width="5.875" style="0" customWidth="1"/>
    <col min="3" max="3" width="17.50390625" style="0" customWidth="1"/>
    <col min="4" max="4" width="18.00390625" style="19" customWidth="1"/>
    <col min="5" max="5" width="6.125" style="1" customWidth="1"/>
    <col min="6" max="6" width="14.625" style="1" customWidth="1"/>
    <col min="7" max="7" width="18.375" style="1" customWidth="1"/>
    <col min="8" max="19" width="9.00390625" style="1" customWidth="1"/>
  </cols>
  <sheetData>
    <row r="1" spans="2:4" ht="17.25" customHeight="1">
      <c r="B1" s="69" t="s">
        <v>67</v>
      </c>
      <c r="C1" s="69"/>
      <c r="D1" s="1"/>
    </row>
    <row r="2" spans="3:7" ht="22.5" customHeight="1">
      <c r="C2" s="70" t="s">
        <v>238</v>
      </c>
      <c r="D2" s="70"/>
      <c r="E2" s="70"/>
      <c r="F2" s="70"/>
      <c r="G2" s="70"/>
    </row>
    <row r="3" spans="3:4" ht="13.5" customHeight="1">
      <c r="C3" s="1"/>
      <c r="D3" s="1"/>
    </row>
    <row r="4" spans="1:19" s="8" customFormat="1" ht="24">
      <c r="A4" s="28"/>
      <c r="B4" s="13" t="s">
        <v>33</v>
      </c>
      <c r="C4" s="6" t="s">
        <v>34</v>
      </c>
      <c r="D4" s="6" t="s">
        <v>233</v>
      </c>
      <c r="E4" s="6" t="s">
        <v>33</v>
      </c>
      <c r="F4" s="6" t="s">
        <v>34</v>
      </c>
      <c r="G4" s="6" t="s">
        <v>233</v>
      </c>
      <c r="H4" s="10"/>
      <c r="I4" s="10"/>
      <c r="J4" s="10"/>
      <c r="K4" s="10"/>
      <c r="L4" s="10"/>
      <c r="M4" s="10"/>
      <c r="N4" s="10"/>
      <c r="O4" s="10"/>
      <c r="P4" s="10"/>
      <c r="Q4" s="10"/>
      <c r="R4" s="10"/>
      <c r="S4" s="10"/>
    </row>
    <row r="5" spans="1:19" s="8" customFormat="1" ht="21.75" customHeight="1">
      <c r="A5" s="28"/>
      <c r="B5" s="13">
        <v>1</v>
      </c>
      <c r="C5" s="13" t="s">
        <v>35</v>
      </c>
      <c r="D5" s="6">
        <f>'汇总'!B12</f>
        <v>5</v>
      </c>
      <c r="E5" s="13">
        <v>17</v>
      </c>
      <c r="F5" s="6" t="s">
        <v>53</v>
      </c>
      <c r="G5" s="6">
        <f>'汇总'!B22</f>
        <v>1</v>
      </c>
      <c r="H5" s="10"/>
      <c r="I5" s="10"/>
      <c r="J5" s="10"/>
      <c r="K5" s="10"/>
      <c r="L5" s="10"/>
      <c r="M5" s="10"/>
      <c r="N5" s="10"/>
      <c r="O5" s="10"/>
      <c r="P5" s="10"/>
      <c r="Q5" s="10"/>
      <c r="R5" s="10"/>
      <c r="S5" s="10"/>
    </row>
    <row r="6" spans="1:19" s="8" customFormat="1" ht="18.75" customHeight="1">
      <c r="A6" s="28"/>
      <c r="B6" s="13">
        <v>2</v>
      </c>
      <c r="C6" s="11" t="s">
        <v>44</v>
      </c>
      <c r="D6" s="6">
        <f>'汇总'!B77</f>
        <v>5</v>
      </c>
      <c r="E6" s="13">
        <v>18</v>
      </c>
      <c r="F6" s="3" t="s">
        <v>60</v>
      </c>
      <c r="G6" s="6">
        <f>'汇总'!B60</f>
        <v>1</v>
      </c>
      <c r="H6" s="10"/>
      <c r="I6" s="10"/>
      <c r="J6" s="10"/>
      <c r="K6" s="10"/>
      <c r="L6" s="10"/>
      <c r="M6" s="10"/>
      <c r="N6" s="10"/>
      <c r="O6" s="10"/>
      <c r="P6" s="10"/>
      <c r="Q6" s="10"/>
      <c r="R6" s="10"/>
      <c r="S6" s="10"/>
    </row>
    <row r="7" spans="1:20" s="6" customFormat="1" ht="18" customHeight="1">
      <c r="A7" s="28"/>
      <c r="B7" s="13">
        <v>3</v>
      </c>
      <c r="C7" s="11" t="s">
        <v>43</v>
      </c>
      <c r="D7" s="6">
        <f>'汇总'!B58</f>
        <v>3</v>
      </c>
      <c r="E7" s="13">
        <v>19</v>
      </c>
      <c r="F7" s="13" t="s">
        <v>37</v>
      </c>
      <c r="G7" s="3">
        <f>'汇总'!B39</f>
        <v>1</v>
      </c>
      <c r="H7" s="10"/>
      <c r="I7" s="10"/>
      <c r="J7" s="10"/>
      <c r="K7" s="10"/>
      <c r="L7" s="10"/>
      <c r="M7" s="10"/>
      <c r="N7" s="10"/>
      <c r="O7" s="10"/>
      <c r="P7" s="10"/>
      <c r="Q7" s="10"/>
      <c r="R7" s="10"/>
      <c r="S7" s="10"/>
      <c r="T7" s="13"/>
    </row>
    <row r="8" spans="1:19" s="8" customFormat="1" ht="18" customHeight="1">
      <c r="A8" s="28"/>
      <c r="B8" s="13">
        <v>4</v>
      </c>
      <c r="C8" s="11" t="s">
        <v>39</v>
      </c>
      <c r="D8" s="6">
        <f>'汇总'!B64</f>
        <v>3</v>
      </c>
      <c r="E8" s="13">
        <v>20</v>
      </c>
      <c r="F8" s="11" t="s">
        <v>59</v>
      </c>
      <c r="G8" s="6">
        <f>'汇总'!B81</f>
        <v>1</v>
      </c>
      <c r="H8" s="10"/>
      <c r="I8" s="10"/>
      <c r="J8" s="10"/>
      <c r="K8" s="10"/>
      <c r="L8" s="10"/>
      <c r="M8" s="10"/>
      <c r="N8" s="10"/>
      <c r="O8" s="10"/>
      <c r="P8" s="10"/>
      <c r="Q8" s="10"/>
      <c r="R8" s="10"/>
      <c r="S8" s="10"/>
    </row>
    <row r="9" spans="1:19" s="8" customFormat="1" ht="18" customHeight="1">
      <c r="A9" s="28"/>
      <c r="B9" s="13">
        <v>5</v>
      </c>
      <c r="C9" s="11" t="s">
        <v>47</v>
      </c>
      <c r="D9" s="6">
        <f>'汇总'!B51</f>
        <v>3</v>
      </c>
      <c r="E9" s="13">
        <v>21</v>
      </c>
      <c r="F9" s="13" t="s">
        <v>80</v>
      </c>
      <c r="G9" s="6">
        <f>'汇总'!B47</f>
        <v>1</v>
      </c>
      <c r="H9" s="10"/>
      <c r="I9" s="10"/>
      <c r="J9" s="10"/>
      <c r="K9" s="10"/>
      <c r="L9" s="10"/>
      <c r="M9" s="10"/>
      <c r="N9" s="10"/>
      <c r="O9" s="10"/>
      <c r="P9" s="10"/>
      <c r="Q9" s="10"/>
      <c r="R9" s="10"/>
      <c r="S9" s="10"/>
    </row>
    <row r="10" spans="1:19" s="8" customFormat="1" ht="18" customHeight="1">
      <c r="A10" s="28"/>
      <c r="B10" s="13">
        <v>6</v>
      </c>
      <c r="C10" s="13" t="s">
        <v>50</v>
      </c>
      <c r="D10" s="6">
        <f>'汇总'!B16</f>
        <v>3</v>
      </c>
      <c r="E10" s="13">
        <v>22</v>
      </c>
      <c r="F10" s="13" t="s">
        <v>72</v>
      </c>
      <c r="G10" s="6">
        <f>'汇总'!B71</f>
        <v>1</v>
      </c>
      <c r="H10" s="10"/>
      <c r="I10" s="10"/>
      <c r="J10" s="10"/>
      <c r="K10" s="10"/>
      <c r="L10" s="10"/>
      <c r="M10" s="10"/>
      <c r="N10" s="10"/>
      <c r="O10" s="10"/>
      <c r="P10" s="10"/>
      <c r="Q10" s="10"/>
      <c r="R10" s="10"/>
      <c r="S10" s="10"/>
    </row>
    <row r="11" spans="1:20" s="6" customFormat="1" ht="18" customHeight="1">
      <c r="A11" s="28"/>
      <c r="B11" s="13">
        <v>7</v>
      </c>
      <c r="C11" s="11" t="s">
        <v>36</v>
      </c>
      <c r="D11" s="3">
        <f>'汇总'!B29</f>
        <v>3</v>
      </c>
      <c r="E11" s="13">
        <v>23</v>
      </c>
      <c r="F11" s="13" t="s">
        <v>96</v>
      </c>
      <c r="G11" s="3">
        <f>'汇总'!B31</f>
        <v>1</v>
      </c>
      <c r="H11" s="10"/>
      <c r="I11" s="10"/>
      <c r="J11" s="10"/>
      <c r="K11" s="10"/>
      <c r="L11" s="10"/>
      <c r="M11" s="10"/>
      <c r="N11" s="10"/>
      <c r="O11" s="10"/>
      <c r="P11" s="10"/>
      <c r="Q11" s="10"/>
      <c r="R11" s="10"/>
      <c r="S11" s="10"/>
      <c r="T11" s="13"/>
    </row>
    <row r="12" spans="1:20" s="3" customFormat="1" ht="18" customHeight="1">
      <c r="A12" s="29"/>
      <c r="B12" s="13">
        <v>8</v>
      </c>
      <c r="C12" s="23" t="s">
        <v>42</v>
      </c>
      <c r="D12" s="6">
        <f>'汇总'!B20</f>
        <v>3</v>
      </c>
      <c r="E12" s="13">
        <v>24</v>
      </c>
      <c r="F12" s="13" t="s">
        <v>74</v>
      </c>
      <c r="G12" s="6">
        <f>'汇总'!B79</f>
        <v>1</v>
      </c>
      <c r="H12" s="12"/>
      <c r="I12" s="12"/>
      <c r="J12" s="12"/>
      <c r="K12" s="12"/>
      <c r="L12" s="12"/>
      <c r="M12" s="12"/>
      <c r="N12" s="12"/>
      <c r="O12" s="12"/>
      <c r="P12" s="12"/>
      <c r="Q12" s="12"/>
      <c r="R12" s="12"/>
      <c r="S12" s="12"/>
      <c r="T12" s="11"/>
    </row>
    <row r="13" spans="1:20" s="3" customFormat="1" ht="18" customHeight="1">
      <c r="A13" s="29"/>
      <c r="B13" s="13">
        <v>9</v>
      </c>
      <c r="C13" s="11" t="s">
        <v>45</v>
      </c>
      <c r="D13" s="6">
        <f>'汇总'!B37</f>
        <v>2</v>
      </c>
      <c r="E13" s="13">
        <v>25</v>
      </c>
      <c r="F13" s="13" t="s">
        <v>98</v>
      </c>
      <c r="G13" s="6">
        <f>'汇总'!B43</f>
        <v>1</v>
      </c>
      <c r="H13" s="12"/>
      <c r="I13" s="12"/>
      <c r="J13" s="12"/>
      <c r="K13" s="12"/>
      <c r="L13" s="12"/>
      <c r="M13" s="12"/>
      <c r="N13" s="12"/>
      <c r="O13" s="12"/>
      <c r="P13" s="12"/>
      <c r="Q13" s="12"/>
      <c r="R13" s="12"/>
      <c r="S13" s="12"/>
      <c r="T13" s="11"/>
    </row>
    <row r="14" spans="1:20" s="3" customFormat="1" ht="18" customHeight="1">
      <c r="A14" s="29"/>
      <c r="B14" s="13">
        <v>10</v>
      </c>
      <c r="C14" s="11" t="s">
        <v>40</v>
      </c>
      <c r="D14" s="6">
        <f>'汇总'!B54</f>
        <v>2</v>
      </c>
      <c r="E14" s="13">
        <v>26</v>
      </c>
      <c r="F14" s="13" t="s">
        <v>125</v>
      </c>
      <c r="G14" s="6">
        <f>'汇总'!B89</f>
        <v>1</v>
      </c>
      <c r="H14" s="12"/>
      <c r="I14" s="12"/>
      <c r="J14" s="12"/>
      <c r="K14" s="12"/>
      <c r="L14" s="12"/>
      <c r="M14" s="12"/>
      <c r="N14" s="12"/>
      <c r="O14" s="12"/>
      <c r="P14" s="12"/>
      <c r="Q14" s="12"/>
      <c r="R14" s="12"/>
      <c r="S14" s="12"/>
      <c r="T14" s="11"/>
    </row>
    <row r="15" spans="1:7" s="12" customFormat="1" ht="18" customHeight="1">
      <c r="A15" s="29"/>
      <c r="B15" s="13">
        <v>11</v>
      </c>
      <c r="C15" s="11" t="s">
        <v>54</v>
      </c>
      <c r="D15" s="3">
        <f>'汇总'!B34</f>
        <v>2</v>
      </c>
      <c r="E15" s="13">
        <v>27</v>
      </c>
      <c r="F15" s="13" t="s">
        <v>71</v>
      </c>
      <c r="G15" s="6">
        <f>'汇总'!B69</f>
        <v>1</v>
      </c>
    </row>
    <row r="16" spans="1:7" s="12" customFormat="1" ht="18" customHeight="1">
      <c r="A16" s="29"/>
      <c r="B16" s="13">
        <v>12</v>
      </c>
      <c r="C16" s="23" t="s">
        <v>58</v>
      </c>
      <c r="D16" s="6">
        <f>'汇总'!B25</f>
        <v>2</v>
      </c>
      <c r="E16" s="13">
        <v>28</v>
      </c>
      <c r="F16" s="13" t="s">
        <v>127</v>
      </c>
      <c r="G16" s="6">
        <f>'汇总'!B93</f>
        <v>1</v>
      </c>
    </row>
    <row r="17" spans="1:7" s="12" customFormat="1" ht="18" customHeight="1">
      <c r="A17" s="29"/>
      <c r="B17" s="13">
        <v>13</v>
      </c>
      <c r="C17" s="11" t="s">
        <v>49</v>
      </c>
      <c r="D17" s="6">
        <f>'汇总'!B67</f>
        <v>2</v>
      </c>
      <c r="E17" s="13">
        <v>29</v>
      </c>
      <c r="F17" s="13" t="s">
        <v>148</v>
      </c>
      <c r="G17" s="6">
        <f>'汇总'!B91</f>
        <v>1</v>
      </c>
    </row>
    <row r="18" spans="1:20" s="6" customFormat="1" ht="18" customHeight="1">
      <c r="A18" s="28"/>
      <c r="B18" s="13">
        <v>14</v>
      </c>
      <c r="C18" s="13" t="s">
        <v>78</v>
      </c>
      <c r="D18" s="6">
        <f>'汇总'!B87</f>
        <v>2</v>
      </c>
      <c r="E18" s="13">
        <v>30</v>
      </c>
      <c r="F18" s="13" t="s">
        <v>104</v>
      </c>
      <c r="G18" s="3">
        <f>'汇总'!B41</f>
        <v>1</v>
      </c>
      <c r="H18" s="10"/>
      <c r="I18" s="10"/>
      <c r="J18" s="10"/>
      <c r="K18" s="10"/>
      <c r="L18" s="10"/>
      <c r="M18" s="10"/>
      <c r="N18" s="10"/>
      <c r="O18" s="10"/>
      <c r="P18" s="10"/>
      <c r="Q18" s="10"/>
      <c r="R18" s="10"/>
      <c r="S18" s="10"/>
      <c r="T18" s="13"/>
    </row>
    <row r="19" spans="1:20" s="6" customFormat="1" ht="18" customHeight="1">
      <c r="A19" s="28"/>
      <c r="B19" s="13">
        <v>15</v>
      </c>
      <c r="C19" s="13" t="s">
        <v>76</v>
      </c>
      <c r="D19" s="6">
        <f>'汇总'!B84</f>
        <v>2</v>
      </c>
      <c r="E19" s="13"/>
      <c r="F19" s="59" t="s">
        <v>0</v>
      </c>
      <c r="G19" s="6">
        <f>SUM(G5:G18,D5,D6,D7,D8,D9,D10,D11,D12,D13,D14,D15,D16,D17,D18,D19,D20)</f>
        <v>57</v>
      </c>
      <c r="H19" s="10"/>
      <c r="I19" s="10"/>
      <c r="J19" s="10"/>
      <c r="K19" s="10"/>
      <c r="L19" s="10"/>
      <c r="M19" s="10"/>
      <c r="N19" s="10"/>
      <c r="O19" s="10"/>
      <c r="P19" s="10"/>
      <c r="Q19" s="10"/>
      <c r="R19" s="10"/>
      <c r="S19" s="10"/>
      <c r="T19" s="13"/>
    </row>
    <row r="20" spans="1:7" s="12" customFormat="1" ht="18" customHeight="1">
      <c r="A20" s="29"/>
      <c r="B20" s="13">
        <v>16</v>
      </c>
      <c r="C20" s="3" t="s">
        <v>61</v>
      </c>
      <c r="D20" s="6">
        <f>'汇总'!B45</f>
        <v>1</v>
      </c>
      <c r="E20" s="6"/>
      <c r="F20" s="59"/>
      <c r="G20" s="6"/>
    </row>
    <row r="21" s="10" customFormat="1" ht="18" customHeight="1">
      <c r="F21" s="60"/>
    </row>
    <row r="22" spans="5:7" s="18" customFormat="1" ht="18" customHeight="1">
      <c r="E22" s="10"/>
      <c r="F22" s="12"/>
      <c r="G22" s="12"/>
    </row>
    <row r="23" spans="1:19" s="9" customFormat="1" ht="18" customHeight="1">
      <c r="A23" s="18"/>
      <c r="E23" s="10"/>
      <c r="F23" s="10"/>
      <c r="G23" s="10"/>
      <c r="H23" s="18"/>
      <c r="I23" s="18"/>
      <c r="J23" s="18"/>
      <c r="K23" s="18"/>
      <c r="L23" s="18"/>
      <c r="M23" s="18"/>
      <c r="N23" s="18"/>
      <c r="O23" s="18"/>
      <c r="P23" s="18"/>
      <c r="Q23" s="18"/>
      <c r="R23" s="18"/>
      <c r="S23" s="18"/>
    </row>
    <row r="24" spans="5:7" s="10" customFormat="1" ht="18" customHeight="1">
      <c r="E24" s="18"/>
      <c r="F24" s="18"/>
      <c r="G24" s="18"/>
    </row>
    <row r="25" spans="1:19" s="9" customFormat="1" ht="18" customHeight="1">
      <c r="A25" s="18"/>
      <c r="E25" s="12"/>
      <c r="F25" s="12"/>
      <c r="G25" s="12"/>
      <c r="H25" s="18"/>
      <c r="I25" s="18"/>
      <c r="J25" s="18"/>
      <c r="K25" s="18"/>
      <c r="L25" s="18"/>
      <c r="M25" s="18"/>
      <c r="N25" s="18"/>
      <c r="O25" s="18"/>
      <c r="P25" s="18"/>
      <c r="Q25" s="18"/>
      <c r="R25" s="18"/>
      <c r="S25" s="18"/>
    </row>
    <row r="26" spans="1:19" s="9" customFormat="1" ht="18" customHeight="1">
      <c r="A26" s="18"/>
      <c r="E26" s="18"/>
      <c r="F26" s="18"/>
      <c r="G26" s="18"/>
      <c r="H26" s="18"/>
      <c r="I26" s="18"/>
      <c r="J26" s="18"/>
      <c r="K26" s="18"/>
      <c r="L26" s="18"/>
      <c r="M26" s="18"/>
      <c r="N26" s="18"/>
      <c r="O26" s="18"/>
      <c r="P26" s="18"/>
      <c r="Q26" s="18"/>
      <c r="R26" s="18"/>
      <c r="S26" s="18"/>
    </row>
    <row r="27" spans="5:19" s="9" customFormat="1" ht="18" customHeight="1">
      <c r="E27" s="12"/>
      <c r="F27" s="12"/>
      <c r="G27" s="12"/>
      <c r="H27" s="18"/>
      <c r="I27" s="18"/>
      <c r="J27" s="18"/>
      <c r="K27" s="18"/>
      <c r="L27" s="18"/>
      <c r="M27" s="18"/>
      <c r="N27" s="18"/>
      <c r="O27" s="18"/>
      <c r="P27" s="18"/>
      <c r="Q27" s="18"/>
      <c r="R27" s="18"/>
      <c r="S27" s="18"/>
    </row>
    <row r="28" spans="5:19" s="9" customFormat="1" ht="18" customHeight="1">
      <c r="E28" s="18"/>
      <c r="F28" s="18"/>
      <c r="G28" s="18"/>
      <c r="H28" s="18"/>
      <c r="I28" s="18"/>
      <c r="J28" s="18"/>
      <c r="K28" s="18"/>
      <c r="L28" s="18"/>
      <c r="M28" s="18"/>
      <c r="N28" s="18"/>
      <c r="O28" s="18"/>
      <c r="P28" s="18"/>
      <c r="Q28" s="18"/>
      <c r="R28" s="18"/>
      <c r="S28" s="18"/>
    </row>
    <row r="29" spans="5:19" s="9" customFormat="1" ht="18" customHeight="1">
      <c r="E29" s="40"/>
      <c r="F29" s="40"/>
      <c r="G29" s="18"/>
      <c r="H29" s="18"/>
      <c r="I29" s="18"/>
      <c r="J29" s="18"/>
      <c r="K29" s="18"/>
      <c r="L29" s="18"/>
      <c r="M29" s="18"/>
      <c r="N29" s="18"/>
      <c r="O29" s="18"/>
      <c r="P29" s="18"/>
      <c r="Q29" s="18"/>
      <c r="R29" s="18"/>
      <c r="S29" s="18"/>
    </row>
    <row r="30" spans="5:19" s="9" customFormat="1" ht="18" customHeight="1">
      <c r="E30" s="10"/>
      <c r="F30" s="10"/>
      <c r="G30" s="10"/>
      <c r="H30" s="18"/>
      <c r="I30" s="18"/>
      <c r="J30" s="18"/>
      <c r="K30" s="18"/>
      <c r="L30" s="18"/>
      <c r="M30" s="18"/>
      <c r="N30" s="18"/>
      <c r="O30" s="18"/>
      <c r="P30" s="18"/>
      <c r="Q30" s="18"/>
      <c r="R30" s="18"/>
      <c r="S30" s="18"/>
    </row>
    <row r="31" spans="5:19" s="9" customFormat="1" ht="18" customHeight="1">
      <c r="E31" s="18"/>
      <c r="F31" s="18"/>
      <c r="G31" s="18"/>
      <c r="H31" s="18"/>
      <c r="I31" s="18"/>
      <c r="J31" s="18"/>
      <c r="K31" s="18"/>
      <c r="L31" s="18"/>
      <c r="M31" s="18"/>
      <c r="N31" s="18"/>
      <c r="O31" s="18"/>
      <c r="P31" s="18"/>
      <c r="Q31" s="18"/>
      <c r="R31" s="18"/>
      <c r="S31" s="18"/>
    </row>
    <row r="32" spans="5:19" s="9" customFormat="1" ht="18" customHeight="1">
      <c r="E32" s="18"/>
      <c r="F32" s="18"/>
      <c r="G32" s="18"/>
      <c r="H32" s="18"/>
      <c r="I32" s="18"/>
      <c r="J32" s="18"/>
      <c r="K32" s="18"/>
      <c r="L32" s="18"/>
      <c r="M32" s="18"/>
      <c r="N32" s="18"/>
      <c r="O32" s="18"/>
      <c r="P32" s="18"/>
      <c r="Q32" s="18"/>
      <c r="R32" s="18"/>
      <c r="S32" s="18"/>
    </row>
    <row r="33" spans="5:19" s="9" customFormat="1" ht="18" customHeight="1">
      <c r="E33" s="18"/>
      <c r="F33" s="18"/>
      <c r="G33" s="18"/>
      <c r="H33" s="18"/>
      <c r="I33" s="18"/>
      <c r="J33" s="18"/>
      <c r="K33" s="18"/>
      <c r="L33" s="18"/>
      <c r="M33" s="18"/>
      <c r="N33" s="18"/>
      <c r="O33" s="18"/>
      <c r="P33" s="18"/>
      <c r="Q33" s="18"/>
      <c r="R33" s="18"/>
      <c r="S33" s="18"/>
    </row>
    <row r="34" spans="5:19" s="9" customFormat="1" ht="18" customHeight="1">
      <c r="E34" s="18"/>
      <c r="F34" s="18"/>
      <c r="G34" s="18"/>
      <c r="H34" s="18"/>
      <c r="I34" s="18"/>
      <c r="J34" s="18"/>
      <c r="K34" s="18"/>
      <c r="L34" s="18"/>
      <c r="M34" s="18"/>
      <c r="N34" s="18"/>
      <c r="O34" s="18"/>
      <c r="P34" s="18"/>
      <c r="Q34" s="18"/>
      <c r="R34" s="18"/>
      <c r="S34" s="18"/>
    </row>
    <row r="35" spans="5:19" s="9" customFormat="1" ht="18" customHeight="1">
      <c r="E35" s="18"/>
      <c r="F35" s="18"/>
      <c r="G35" s="18"/>
      <c r="H35" s="18"/>
      <c r="I35" s="18"/>
      <c r="J35" s="18"/>
      <c r="K35" s="18"/>
      <c r="L35" s="18"/>
      <c r="M35" s="18"/>
      <c r="N35" s="18"/>
      <c r="O35" s="18"/>
      <c r="P35" s="18"/>
      <c r="Q35" s="18"/>
      <c r="R35" s="18"/>
      <c r="S35" s="18"/>
    </row>
    <row r="36" spans="5:19" s="9" customFormat="1" ht="18" customHeight="1">
      <c r="E36" s="18"/>
      <c r="F36" s="18"/>
      <c r="G36" s="18"/>
      <c r="H36" s="18"/>
      <c r="I36" s="18"/>
      <c r="J36" s="18"/>
      <c r="K36" s="18"/>
      <c r="L36" s="18"/>
      <c r="M36" s="18"/>
      <c r="N36" s="18"/>
      <c r="O36" s="18"/>
      <c r="P36" s="18"/>
      <c r="Q36" s="18"/>
      <c r="R36" s="18"/>
      <c r="S36" s="18"/>
    </row>
    <row r="37" spans="5:19" s="9" customFormat="1" ht="18" customHeight="1">
      <c r="E37" s="18"/>
      <c r="F37" s="18"/>
      <c r="G37" s="18"/>
      <c r="H37" s="18"/>
      <c r="I37" s="18"/>
      <c r="J37" s="18"/>
      <c r="K37" s="18"/>
      <c r="L37" s="18"/>
      <c r="M37" s="18"/>
      <c r="N37" s="18"/>
      <c r="O37" s="18"/>
      <c r="P37" s="18"/>
      <c r="Q37" s="18"/>
      <c r="R37" s="18"/>
      <c r="S37" s="18"/>
    </row>
    <row r="38" spans="5:19" s="9" customFormat="1" ht="18" customHeight="1">
      <c r="E38" s="18"/>
      <c r="F38" s="18"/>
      <c r="G38" s="18"/>
      <c r="H38" s="18"/>
      <c r="I38" s="18"/>
      <c r="J38" s="18"/>
      <c r="K38" s="18"/>
      <c r="L38" s="18"/>
      <c r="M38" s="18"/>
      <c r="N38" s="18"/>
      <c r="O38" s="18"/>
      <c r="P38" s="18"/>
      <c r="Q38" s="18"/>
      <c r="R38" s="18"/>
      <c r="S38" s="18"/>
    </row>
    <row r="39" spans="5:19" s="9" customFormat="1" ht="18" customHeight="1">
      <c r="E39" s="18"/>
      <c r="F39" s="18"/>
      <c r="G39" s="18"/>
      <c r="H39" s="18"/>
      <c r="I39" s="18"/>
      <c r="J39" s="18"/>
      <c r="K39" s="18"/>
      <c r="L39" s="18"/>
      <c r="M39" s="18"/>
      <c r="N39" s="18"/>
      <c r="O39" s="18"/>
      <c r="P39" s="18"/>
      <c r="Q39" s="18"/>
      <c r="R39" s="18"/>
      <c r="S39" s="18"/>
    </row>
    <row r="40" spans="5:19" s="9" customFormat="1" ht="18" customHeight="1">
      <c r="E40" s="18"/>
      <c r="F40" s="18"/>
      <c r="G40" s="18"/>
      <c r="H40" s="18"/>
      <c r="I40" s="18"/>
      <c r="J40" s="18"/>
      <c r="K40" s="18"/>
      <c r="L40" s="18"/>
      <c r="M40" s="18"/>
      <c r="N40" s="18"/>
      <c r="O40" s="18"/>
      <c r="P40" s="18"/>
      <c r="Q40" s="18"/>
      <c r="R40" s="18"/>
      <c r="S40" s="18"/>
    </row>
    <row r="41" spans="5:19" s="9" customFormat="1" ht="18" customHeight="1">
      <c r="E41" s="18"/>
      <c r="F41" s="18"/>
      <c r="G41" s="18"/>
      <c r="H41" s="18"/>
      <c r="I41" s="18"/>
      <c r="J41" s="18"/>
      <c r="K41" s="18"/>
      <c r="L41" s="18"/>
      <c r="M41" s="18"/>
      <c r="N41" s="18"/>
      <c r="O41" s="18"/>
      <c r="P41" s="18"/>
      <c r="Q41" s="18"/>
      <c r="R41" s="18"/>
      <c r="S41" s="18"/>
    </row>
    <row r="42" s="10" customFormat="1" ht="12.75" customHeight="1"/>
    <row r="46" spans="3:4" ht="14.25">
      <c r="C46" s="1"/>
      <c r="D46" s="1"/>
    </row>
    <row r="47" spans="3:4" ht="14.25">
      <c r="C47" s="1"/>
      <c r="D47" s="1"/>
    </row>
    <row r="48" spans="3:4" ht="14.25">
      <c r="C48" s="1"/>
      <c r="D48" s="1"/>
    </row>
    <row r="49" spans="3:4" ht="14.25">
      <c r="C49" s="1"/>
      <c r="D49" s="1"/>
    </row>
    <row r="50" spans="3:4" ht="14.25">
      <c r="C50" s="1"/>
      <c r="D50" s="1"/>
    </row>
    <row r="51" spans="3:4" ht="14.25">
      <c r="C51" s="1"/>
      <c r="D51" s="1"/>
    </row>
    <row r="52" spans="3:4" ht="14.25">
      <c r="C52" s="1"/>
      <c r="D52" s="1"/>
    </row>
    <row r="53" spans="3:4" ht="14.25">
      <c r="C53" s="1"/>
      <c r="D53" s="1"/>
    </row>
    <row r="54" spans="3:4" ht="14.25">
      <c r="C54" s="1"/>
      <c r="D54" s="1"/>
    </row>
    <row r="55" spans="3:4" ht="14.25">
      <c r="C55" s="1"/>
      <c r="D55" s="1"/>
    </row>
    <row r="56" spans="3:4" ht="14.25">
      <c r="C56" s="1"/>
      <c r="D56" s="1"/>
    </row>
    <row r="57" spans="3:4" ht="14.25">
      <c r="C57" s="1"/>
      <c r="D57" s="1"/>
    </row>
    <row r="58" spans="3:4" ht="14.25">
      <c r="C58" s="1"/>
      <c r="D58" s="1"/>
    </row>
    <row r="59" spans="3:4" ht="14.25">
      <c r="C59" s="1"/>
      <c r="D59" s="1"/>
    </row>
    <row r="60" spans="3:4" ht="14.25">
      <c r="C60" s="1"/>
      <c r="D60" s="1"/>
    </row>
    <row r="61" spans="3:4" ht="14.25">
      <c r="C61" s="1"/>
      <c r="D61" s="1"/>
    </row>
    <row r="62" spans="3:4" ht="14.25">
      <c r="C62" s="1"/>
      <c r="D62" s="1"/>
    </row>
    <row r="63" spans="3:4" ht="14.25">
      <c r="C63" s="1"/>
      <c r="D63" s="1"/>
    </row>
    <row r="64" spans="3:4" ht="14.25">
      <c r="C64" s="1"/>
      <c r="D64" s="1"/>
    </row>
    <row r="65" spans="3:4" ht="14.25">
      <c r="C65" s="1"/>
      <c r="D65" s="1"/>
    </row>
    <row r="66" spans="3:4" ht="14.25">
      <c r="C66" s="1"/>
      <c r="D66" s="1"/>
    </row>
    <row r="67" spans="3:4" ht="14.25">
      <c r="C67" s="1"/>
      <c r="D67" s="1"/>
    </row>
    <row r="68" spans="3:4" ht="14.25">
      <c r="C68" s="1"/>
      <c r="D68" s="1"/>
    </row>
    <row r="69" spans="3:4" ht="14.25">
      <c r="C69" s="1"/>
      <c r="D69" s="1"/>
    </row>
    <row r="70" spans="3:4" ht="14.25">
      <c r="C70" s="1"/>
      <c r="D70" s="1"/>
    </row>
    <row r="71" spans="3:4" ht="14.25">
      <c r="C71" s="1"/>
      <c r="D71" s="1"/>
    </row>
    <row r="72" spans="3:4" ht="14.25">
      <c r="C72" s="1"/>
      <c r="D72" s="1"/>
    </row>
    <row r="73" spans="3:4" ht="14.25">
      <c r="C73" s="1"/>
      <c r="D73" s="1"/>
    </row>
    <row r="74" spans="3:4" ht="14.25">
      <c r="C74" s="1"/>
      <c r="D74" s="1"/>
    </row>
    <row r="75" spans="3:4" ht="14.25">
      <c r="C75" s="1"/>
      <c r="D75" s="1"/>
    </row>
    <row r="76" spans="3:4" ht="14.25">
      <c r="C76" s="1"/>
      <c r="D76" s="1"/>
    </row>
    <row r="77" spans="3:4" ht="14.25">
      <c r="C77" s="1"/>
      <c r="D77" s="1"/>
    </row>
    <row r="78" spans="3:4" ht="14.25">
      <c r="C78" s="1"/>
      <c r="D78" s="1"/>
    </row>
    <row r="79" spans="3:4" ht="14.25">
      <c r="C79" s="1"/>
      <c r="D79" s="1"/>
    </row>
    <row r="80" spans="3:4" ht="14.25">
      <c r="C80" s="1"/>
      <c r="D80" s="1"/>
    </row>
    <row r="81" spans="3:4" ht="14.25">
      <c r="C81" s="1"/>
      <c r="D81" s="1"/>
    </row>
    <row r="82" spans="3:4" ht="14.25">
      <c r="C82" s="1"/>
      <c r="D82" s="1"/>
    </row>
    <row r="83" spans="3:4" ht="14.25">
      <c r="C83" s="1"/>
      <c r="D83" s="1"/>
    </row>
    <row r="84" spans="3:4" ht="14.25">
      <c r="C84" s="1"/>
      <c r="D84" s="1"/>
    </row>
    <row r="85" spans="3:4" ht="14.25">
      <c r="C85" s="1"/>
      <c r="D85" s="1"/>
    </row>
  </sheetData>
  <mergeCells count="2">
    <mergeCell ref="B1:C1"/>
    <mergeCell ref="C2:G2"/>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127"/>
  <sheetViews>
    <sheetView workbookViewId="0" topLeftCell="A1">
      <selection activeCell="C23" sqref="C23"/>
    </sheetView>
  </sheetViews>
  <sheetFormatPr defaultColWidth="9.00390625" defaultRowHeight="14.25"/>
  <cols>
    <col min="1" max="1" width="8.875" style="27" customWidth="1"/>
    <col min="2" max="2" width="6.75390625" style="0" customWidth="1"/>
    <col min="3" max="3" width="16.375" style="25" customWidth="1"/>
    <col min="4" max="4" width="19.375" style="25" customWidth="1"/>
    <col min="5" max="5" width="7.125" style="19" customWidth="1"/>
    <col min="6" max="6" width="15.875" style="1" customWidth="1"/>
    <col min="7" max="7" width="20.50390625" style="0" customWidth="1"/>
    <col min="8" max="9" width="9.00390625" style="1" customWidth="1"/>
  </cols>
  <sheetData>
    <row r="1" spans="1:7" ht="24" customHeight="1">
      <c r="A1" s="1" t="s">
        <v>68</v>
      </c>
      <c r="B1" s="70" t="s">
        <v>237</v>
      </c>
      <c r="C1" s="71"/>
      <c r="D1" s="71"/>
      <c r="E1" s="71"/>
      <c r="F1" s="71"/>
      <c r="G1" s="72"/>
    </row>
    <row r="2" spans="1:5" ht="14.25">
      <c r="A2" s="1"/>
      <c r="D2" s="26"/>
      <c r="E2" s="1"/>
    </row>
    <row r="3" spans="1:9" s="8" customFormat="1" ht="27" customHeight="1">
      <c r="A3" s="28"/>
      <c r="B3" s="13" t="s">
        <v>33</v>
      </c>
      <c r="C3" s="6" t="s">
        <v>34</v>
      </c>
      <c r="D3" s="7" t="s">
        <v>235</v>
      </c>
      <c r="E3" s="13" t="s">
        <v>33</v>
      </c>
      <c r="F3" s="6" t="s">
        <v>34</v>
      </c>
      <c r="G3" s="6" t="s">
        <v>235</v>
      </c>
      <c r="H3" s="10"/>
      <c r="I3" s="10"/>
    </row>
    <row r="4" spans="1:9" s="8" customFormat="1" ht="20.25" customHeight="1">
      <c r="A4" s="10"/>
      <c r="B4" s="6">
        <v>1</v>
      </c>
      <c r="C4" s="5" t="s">
        <v>49</v>
      </c>
      <c r="D4" s="24">
        <f>'汇总'!L68</f>
        <v>17710</v>
      </c>
      <c r="E4" s="6">
        <v>17</v>
      </c>
      <c r="F4" s="5" t="s">
        <v>45</v>
      </c>
      <c r="G4" s="16">
        <f>'汇总'!L38</f>
        <v>154.19999999999982</v>
      </c>
      <c r="H4" s="10"/>
      <c r="I4" s="10"/>
    </row>
    <row r="5" spans="1:9" s="8" customFormat="1" ht="18.75" customHeight="1">
      <c r="A5" s="10"/>
      <c r="B5" s="6">
        <v>2</v>
      </c>
      <c r="C5" s="5" t="s">
        <v>52</v>
      </c>
      <c r="D5" s="16">
        <f>'汇总'!L70</f>
        <v>7790.24</v>
      </c>
      <c r="E5" s="6">
        <v>18</v>
      </c>
      <c r="F5" s="6" t="s">
        <v>66</v>
      </c>
      <c r="G5" s="37">
        <f>'汇总'!L92</f>
        <v>123.70000000000005</v>
      </c>
      <c r="H5" s="10"/>
      <c r="I5" s="10"/>
    </row>
    <row r="6" spans="1:9" s="8" customFormat="1" ht="18" customHeight="1">
      <c r="A6" s="10"/>
      <c r="B6" s="6">
        <v>3</v>
      </c>
      <c r="C6" s="6" t="s">
        <v>35</v>
      </c>
      <c r="D6" s="24">
        <f>'汇总'!L13</f>
        <v>2874.980000000003</v>
      </c>
      <c r="E6" s="6">
        <v>19</v>
      </c>
      <c r="F6" s="5" t="s">
        <v>61</v>
      </c>
      <c r="G6" s="24">
        <f>'汇总'!L46</f>
        <v>100.07000000000005</v>
      </c>
      <c r="H6" s="10"/>
      <c r="I6" s="10"/>
    </row>
    <row r="7" spans="1:9" s="8" customFormat="1" ht="18" customHeight="1">
      <c r="A7" s="10"/>
      <c r="B7" s="6">
        <v>4</v>
      </c>
      <c r="C7" s="5" t="s">
        <v>42</v>
      </c>
      <c r="D7" s="16">
        <f>'汇总'!L21</f>
        <v>1410.7246999999998</v>
      </c>
      <c r="E7" s="6">
        <v>20</v>
      </c>
      <c r="F7" s="5" t="s">
        <v>47</v>
      </c>
      <c r="G7" s="16">
        <f>'汇总'!L52</f>
        <v>99.14000000000033</v>
      </c>
      <c r="H7" s="10"/>
      <c r="I7" s="10"/>
    </row>
    <row r="8" spans="1:9" s="8" customFormat="1" ht="18" customHeight="1">
      <c r="A8" s="10"/>
      <c r="B8" s="6">
        <v>5</v>
      </c>
      <c r="C8" s="5" t="s">
        <v>46</v>
      </c>
      <c r="D8" s="16">
        <f>'汇总'!L85</f>
        <v>1146.48</v>
      </c>
      <c r="E8" s="6">
        <v>21</v>
      </c>
      <c r="F8" s="5" t="s">
        <v>39</v>
      </c>
      <c r="G8" s="16">
        <f>'汇总'!L65</f>
        <v>89.30000000000018</v>
      </c>
      <c r="H8" s="10"/>
      <c r="I8" s="10"/>
    </row>
    <row r="9" spans="1:9" s="8" customFormat="1" ht="18" customHeight="1">
      <c r="A9" s="10"/>
      <c r="B9" s="6">
        <v>6</v>
      </c>
      <c r="C9" s="5" t="s">
        <v>43</v>
      </c>
      <c r="D9" s="16">
        <f>'汇总'!L59</f>
        <v>728.9</v>
      </c>
      <c r="E9" s="6">
        <v>22</v>
      </c>
      <c r="F9" s="5" t="s">
        <v>36</v>
      </c>
      <c r="G9" s="24">
        <f>'汇总'!L30</f>
        <v>84.98999999999978</v>
      </c>
      <c r="H9" s="10"/>
      <c r="I9" s="10"/>
    </row>
    <row r="10" spans="1:11" s="6" customFormat="1" ht="18" customHeight="1">
      <c r="A10" s="10"/>
      <c r="B10" s="6">
        <v>7</v>
      </c>
      <c r="C10" s="3" t="s">
        <v>111</v>
      </c>
      <c r="D10" s="37">
        <f>'汇总'!L42</f>
        <v>586.5</v>
      </c>
      <c r="E10" s="6">
        <v>23</v>
      </c>
      <c r="F10" s="5" t="s">
        <v>40</v>
      </c>
      <c r="G10" s="24">
        <f>'汇总'!L55</f>
        <v>84.82999999999993</v>
      </c>
      <c r="H10" s="10"/>
      <c r="I10" s="10"/>
      <c r="J10" s="10"/>
      <c r="K10" s="13"/>
    </row>
    <row r="11" spans="1:11" s="3" customFormat="1" ht="18" customHeight="1">
      <c r="A11" s="12"/>
      <c r="B11" s="6">
        <v>8</v>
      </c>
      <c r="C11" s="6" t="s">
        <v>50</v>
      </c>
      <c r="D11" s="37">
        <f>'汇总'!L17</f>
        <v>472.8391999999999</v>
      </c>
      <c r="E11" s="6">
        <v>24</v>
      </c>
      <c r="F11" s="5" t="s">
        <v>51</v>
      </c>
      <c r="G11" s="16">
        <f>'汇总'!L48</f>
        <v>3</v>
      </c>
      <c r="H11" s="12"/>
      <c r="I11" s="12"/>
      <c r="J11" s="12"/>
      <c r="K11" s="11"/>
    </row>
    <row r="12" spans="1:11" s="3" customFormat="1" ht="18" customHeight="1">
      <c r="A12" s="12"/>
      <c r="B12" s="6">
        <v>9</v>
      </c>
      <c r="C12" s="5" t="s">
        <v>44</v>
      </c>
      <c r="D12" s="24">
        <f>'汇总'!L78</f>
        <v>463.30999999999995</v>
      </c>
      <c r="E12" s="6">
        <v>25</v>
      </c>
      <c r="F12" s="5" t="s">
        <v>60</v>
      </c>
      <c r="G12" s="24">
        <f>'汇总'!L61</f>
        <v>0</v>
      </c>
      <c r="H12" s="12"/>
      <c r="I12" s="12"/>
      <c r="J12" s="12"/>
      <c r="K12" s="11"/>
    </row>
    <row r="13" spans="1:11" s="3" customFormat="1" ht="18" customHeight="1">
      <c r="A13" s="12"/>
      <c r="B13" s="6">
        <v>10</v>
      </c>
      <c r="C13" s="5" t="s">
        <v>57</v>
      </c>
      <c r="D13" s="16">
        <f>'汇总'!L94</f>
        <v>426.01</v>
      </c>
      <c r="E13" s="6">
        <v>26</v>
      </c>
      <c r="F13" s="6" t="s">
        <v>53</v>
      </c>
      <c r="G13" s="24">
        <f>'汇总'!L23</f>
        <v>0</v>
      </c>
      <c r="H13" s="12"/>
      <c r="I13" s="12"/>
      <c r="J13" s="12"/>
      <c r="K13" s="11"/>
    </row>
    <row r="14" spans="2:7" s="12" customFormat="1" ht="18" customHeight="1">
      <c r="B14" s="6">
        <v>11</v>
      </c>
      <c r="C14" s="5" t="s">
        <v>41</v>
      </c>
      <c r="D14" s="16">
        <f>'汇总'!L80</f>
        <v>328</v>
      </c>
      <c r="E14" s="6">
        <v>27</v>
      </c>
      <c r="F14" s="6" t="s">
        <v>37</v>
      </c>
      <c r="G14" s="15">
        <f>'汇总'!L40</f>
        <v>0</v>
      </c>
    </row>
    <row r="15" spans="2:7" s="12" customFormat="1" ht="18" customHeight="1">
      <c r="B15" s="6">
        <v>12</v>
      </c>
      <c r="C15" s="5" t="s">
        <v>54</v>
      </c>
      <c r="D15" s="15">
        <f>'汇总'!L35</f>
        <v>296.78</v>
      </c>
      <c r="E15" s="6">
        <v>28</v>
      </c>
      <c r="F15" s="5" t="s">
        <v>59</v>
      </c>
      <c r="G15" s="24">
        <f>'汇总'!L82</f>
        <v>0</v>
      </c>
    </row>
    <row r="16" spans="2:7" s="12" customFormat="1" ht="18" customHeight="1">
      <c r="B16" s="6">
        <v>13</v>
      </c>
      <c r="C16" s="5" t="s">
        <v>56</v>
      </c>
      <c r="D16" s="24">
        <f>'汇总'!L32</f>
        <v>178.41000000000003</v>
      </c>
      <c r="E16" s="6">
        <v>29</v>
      </c>
      <c r="F16" s="6" t="s">
        <v>48</v>
      </c>
      <c r="G16" s="15">
        <f>'汇总'!L44</f>
        <v>0</v>
      </c>
    </row>
    <row r="17" spans="1:11" s="6" customFormat="1" ht="18" customHeight="1">
      <c r="A17" s="10"/>
      <c r="B17" s="6">
        <v>14</v>
      </c>
      <c r="C17" s="5" t="s">
        <v>58</v>
      </c>
      <c r="D17" s="15">
        <f>'汇总'!L26</f>
        <v>205.63</v>
      </c>
      <c r="E17" s="6">
        <v>30</v>
      </c>
      <c r="F17" s="5" t="s">
        <v>55</v>
      </c>
      <c r="G17" s="24">
        <f>'汇总'!L72</f>
        <v>0</v>
      </c>
      <c r="H17" s="10"/>
      <c r="I17" s="10"/>
      <c r="J17" s="10"/>
      <c r="K17" s="13"/>
    </row>
    <row r="18" spans="1:11" s="6" customFormat="1" ht="18" customHeight="1">
      <c r="A18" s="10"/>
      <c r="B18" s="6">
        <v>15</v>
      </c>
      <c r="C18" s="5" t="s">
        <v>38</v>
      </c>
      <c r="D18" s="16">
        <f>'汇总'!L88</f>
        <v>186</v>
      </c>
      <c r="F18" s="38" t="s">
        <v>0</v>
      </c>
      <c r="G18" s="37">
        <f>SUM(G4:G17,D19,D18,D17,D16,D15,D14,D13,D12,D11,D10,D9,D8,D7,D6,D5,D4)</f>
        <v>35725.793900000004</v>
      </c>
      <c r="H18" s="10"/>
      <c r="I18" s="10"/>
      <c r="J18" s="10"/>
      <c r="K18" s="13"/>
    </row>
    <row r="19" spans="2:7" s="12" customFormat="1" ht="18" customHeight="1">
      <c r="B19" s="6">
        <v>16</v>
      </c>
      <c r="C19" s="6" t="s">
        <v>65</v>
      </c>
      <c r="D19" s="37">
        <f>'汇总'!L90</f>
        <v>181.76</v>
      </c>
      <c r="E19" s="3"/>
      <c r="F19" s="38"/>
      <c r="G19" s="24"/>
    </row>
    <row r="20" spans="6:7" s="10" customFormat="1" ht="18" customHeight="1">
      <c r="F20" s="61"/>
      <c r="G20" s="62"/>
    </row>
    <row r="21" spans="1:9" s="9" customFormat="1" ht="18" customHeight="1">
      <c r="A21" s="18"/>
      <c r="E21" s="10"/>
      <c r="F21" s="34"/>
      <c r="G21" s="58"/>
      <c r="H21" s="18"/>
      <c r="I21" s="18"/>
    </row>
    <row r="22" spans="1:7" ht="14.25">
      <c r="A22" s="1"/>
      <c r="E22" s="18"/>
      <c r="F22" s="18"/>
      <c r="G22" s="18"/>
    </row>
    <row r="23" spans="1:7" ht="14.25">
      <c r="A23" s="1"/>
      <c r="E23" s="56"/>
      <c r="F23" s="56"/>
      <c r="G23" s="56"/>
    </row>
    <row r="24" spans="1:5" ht="14.25">
      <c r="A24" s="1"/>
      <c r="E24" s="1"/>
    </row>
    <row r="25" spans="1:5" ht="14.25">
      <c r="A25" s="1"/>
      <c r="E25" s="1"/>
    </row>
    <row r="26" spans="1:7" ht="14.25">
      <c r="A26" s="1"/>
      <c r="E26" s="9"/>
      <c r="F26" s="9"/>
      <c r="G26" s="9"/>
    </row>
    <row r="27" spans="1:5" ht="14.25">
      <c r="A27" s="1"/>
      <c r="E27" s="1"/>
    </row>
    <row r="28" spans="1:5" ht="14.25">
      <c r="A28" s="1"/>
      <c r="E28" s="1"/>
    </row>
    <row r="29" spans="1:5" ht="14.25">
      <c r="A29" s="1"/>
      <c r="E29" s="1"/>
    </row>
    <row r="30" spans="1:5" ht="14.25">
      <c r="A30" s="1"/>
      <c r="E30" s="1"/>
    </row>
    <row r="31" spans="1:5" ht="14.25">
      <c r="A31" s="1"/>
      <c r="E31" s="1"/>
    </row>
    <row r="32" spans="1:5" ht="14.25">
      <c r="A32" s="1"/>
      <c r="E32" s="1"/>
    </row>
    <row r="33" spans="1:5" ht="14.25">
      <c r="A33" s="1"/>
      <c r="E33" s="1"/>
    </row>
    <row r="34" spans="1:5" ht="14.25">
      <c r="A34" s="1"/>
      <c r="E34" s="1"/>
    </row>
    <row r="35" spans="1:5" ht="14.25">
      <c r="A35" s="1"/>
      <c r="E35" s="1"/>
    </row>
    <row r="36" spans="1:5" ht="14.25">
      <c r="A36" s="1"/>
      <c r="D36" s="26"/>
      <c r="E36" s="1"/>
    </row>
    <row r="37" spans="1:5" ht="14.25">
      <c r="A37" s="1"/>
      <c r="D37" s="26"/>
      <c r="E37" s="1"/>
    </row>
    <row r="38" spans="1:5" ht="14.25">
      <c r="A38" s="1"/>
      <c r="D38" s="26"/>
      <c r="E38" s="1"/>
    </row>
    <row r="39" ht="14.25">
      <c r="A39" s="1"/>
    </row>
    <row r="40" ht="14.25">
      <c r="A40" s="1"/>
    </row>
    <row r="41" spans="1:5" ht="14.25">
      <c r="A41" s="1"/>
      <c r="D41" s="26"/>
      <c r="E41" s="1"/>
    </row>
    <row r="42" spans="1:5" ht="14.25">
      <c r="A42" s="1"/>
      <c r="D42" s="26"/>
      <c r="E42" s="1"/>
    </row>
    <row r="43" spans="1:5" ht="14.25">
      <c r="A43" s="1"/>
      <c r="D43" s="26"/>
      <c r="E43" s="1"/>
    </row>
    <row r="44" spans="1:5" ht="14.25">
      <c r="A44" s="1"/>
      <c r="D44" s="26"/>
      <c r="E44" s="1"/>
    </row>
    <row r="45" spans="4:5" ht="14.25">
      <c r="D45" s="26"/>
      <c r="E45" s="1"/>
    </row>
    <row r="46" spans="4:5" ht="14.25">
      <c r="D46" s="26"/>
      <c r="E46" s="1"/>
    </row>
    <row r="47" spans="4:5" ht="14.25">
      <c r="D47" s="26"/>
      <c r="E47" s="1"/>
    </row>
    <row r="48" spans="4:5" ht="14.25">
      <c r="D48" s="26"/>
      <c r="E48" s="1"/>
    </row>
    <row r="49" spans="4:5" ht="14.25">
      <c r="D49" s="26"/>
      <c r="E49" s="1"/>
    </row>
    <row r="50" spans="4:5" ht="14.25">
      <c r="D50" s="26"/>
      <c r="E50" s="1"/>
    </row>
    <row r="51" spans="4:5" ht="14.25">
      <c r="D51" s="26"/>
      <c r="E51" s="1"/>
    </row>
    <row r="52" spans="4:5" ht="14.25">
      <c r="D52" s="26"/>
      <c r="E52" s="1"/>
    </row>
    <row r="53" spans="4:5" ht="14.25">
      <c r="D53" s="26"/>
      <c r="E53" s="1"/>
    </row>
    <row r="54" spans="4:5" ht="14.25">
      <c r="D54" s="26"/>
      <c r="E54" s="1"/>
    </row>
    <row r="55" spans="4:5" ht="14.25">
      <c r="D55" s="26"/>
      <c r="E55" s="1"/>
    </row>
    <row r="56" spans="4:5" ht="14.25">
      <c r="D56" s="26"/>
      <c r="E56" s="1"/>
    </row>
    <row r="57" spans="4:5" ht="14.25">
      <c r="D57" s="26"/>
      <c r="E57" s="1"/>
    </row>
    <row r="58" spans="4:5" ht="14.25">
      <c r="D58" s="26"/>
      <c r="E58" s="1"/>
    </row>
    <row r="59" spans="4:5" ht="14.25">
      <c r="D59" s="26"/>
      <c r="E59" s="1"/>
    </row>
    <row r="60" spans="4:5" ht="14.25">
      <c r="D60" s="26"/>
      <c r="E60" s="1"/>
    </row>
    <row r="61" spans="4:5" ht="14.25">
      <c r="D61" s="26"/>
      <c r="E61" s="1"/>
    </row>
    <row r="62" spans="4:5" ht="14.25">
      <c r="D62" s="26"/>
      <c r="E62" s="1"/>
    </row>
    <row r="63" spans="4:5" ht="14.25">
      <c r="D63" s="26"/>
      <c r="E63" s="1"/>
    </row>
    <row r="64" spans="4:5" ht="14.25">
      <c r="D64" s="26"/>
      <c r="E64" s="1"/>
    </row>
    <row r="65" spans="4:5" ht="14.25">
      <c r="D65" s="26"/>
      <c r="E65" s="1"/>
    </row>
    <row r="66" spans="4:5" ht="14.25">
      <c r="D66" s="26"/>
      <c r="E66" s="1"/>
    </row>
    <row r="67" spans="4:5" ht="14.25">
      <c r="D67" s="26"/>
      <c r="E67" s="1"/>
    </row>
    <row r="68" spans="4:5" ht="14.25">
      <c r="D68" s="26"/>
      <c r="E68" s="1"/>
    </row>
    <row r="69" spans="4:5" ht="14.25">
      <c r="D69" s="26"/>
      <c r="E69" s="1"/>
    </row>
    <row r="70" spans="4:5" ht="14.25">
      <c r="D70" s="26"/>
      <c r="E70" s="1"/>
    </row>
    <row r="71" spans="4:5" ht="14.25">
      <c r="D71" s="26"/>
      <c r="E71" s="1"/>
    </row>
    <row r="72" spans="4:5" ht="14.25">
      <c r="D72" s="26"/>
      <c r="E72" s="1"/>
    </row>
    <row r="73" spans="4:5" ht="14.25">
      <c r="D73" s="26"/>
      <c r="E73" s="1"/>
    </row>
    <row r="74" spans="4:5" ht="14.25">
      <c r="D74" s="26"/>
      <c r="E74" s="1"/>
    </row>
    <row r="75" spans="4:5" ht="14.25">
      <c r="D75" s="26"/>
      <c r="E75" s="1"/>
    </row>
    <row r="76" spans="4:5" ht="14.25">
      <c r="D76" s="26"/>
      <c r="E76" s="1"/>
    </row>
    <row r="77" spans="4:5" ht="14.25">
      <c r="D77" s="26"/>
      <c r="E77" s="1"/>
    </row>
    <row r="78" spans="4:5" ht="14.25">
      <c r="D78" s="26"/>
      <c r="E78" s="1"/>
    </row>
    <row r="79" spans="4:5" ht="14.25">
      <c r="D79" s="26"/>
      <c r="E79" s="1"/>
    </row>
    <row r="80" spans="4:5" ht="14.25">
      <c r="D80" s="26"/>
      <c r="E80" s="1"/>
    </row>
    <row r="81" spans="4:5" ht="14.25">
      <c r="D81" s="26"/>
      <c r="E81" s="1"/>
    </row>
    <row r="82" spans="4:5" ht="14.25">
      <c r="D82" s="26"/>
      <c r="E82" s="1"/>
    </row>
    <row r="83" spans="4:5" ht="14.25">
      <c r="D83" s="26"/>
      <c r="E83" s="1"/>
    </row>
    <row r="84" spans="4:5" ht="14.25">
      <c r="D84" s="26"/>
      <c r="E84" s="1"/>
    </row>
    <row r="85" spans="4:5" ht="14.25">
      <c r="D85" s="26"/>
      <c r="E85" s="1"/>
    </row>
    <row r="86" spans="4:5" ht="14.25">
      <c r="D86" s="26"/>
      <c r="E86" s="1"/>
    </row>
    <row r="87" spans="4:5" ht="14.25">
      <c r="D87" s="26"/>
      <c r="E87" s="1"/>
    </row>
    <row r="88" spans="4:5" ht="14.25">
      <c r="D88" s="26"/>
      <c r="E88" s="1"/>
    </row>
    <row r="89" spans="4:5" ht="14.25">
      <c r="D89" s="26"/>
      <c r="E89" s="1"/>
    </row>
    <row r="90" spans="4:5" ht="14.25">
      <c r="D90" s="26"/>
      <c r="E90" s="1"/>
    </row>
    <row r="91" spans="4:5" ht="14.25">
      <c r="D91" s="26"/>
      <c r="E91" s="1"/>
    </row>
    <row r="92" spans="4:5" ht="14.25">
      <c r="D92" s="26"/>
      <c r="E92" s="1"/>
    </row>
    <row r="93" spans="4:5" ht="14.25">
      <c r="D93" s="26"/>
      <c r="E93" s="1"/>
    </row>
    <row r="94" spans="4:5" ht="14.25">
      <c r="D94" s="26"/>
      <c r="E94" s="1"/>
    </row>
    <row r="95" spans="4:5" ht="14.25">
      <c r="D95" s="26"/>
      <c r="E95" s="1"/>
    </row>
    <row r="96" spans="4:5" ht="14.25">
      <c r="D96" s="26"/>
      <c r="E96" s="1"/>
    </row>
    <row r="97" spans="4:5" ht="14.25">
      <c r="D97" s="26"/>
      <c r="E97" s="1"/>
    </row>
    <row r="98" spans="4:5" ht="14.25">
      <c r="D98" s="26"/>
      <c r="E98" s="1"/>
    </row>
    <row r="99" spans="4:5" ht="14.25">
      <c r="D99" s="26"/>
      <c r="E99" s="1"/>
    </row>
    <row r="100" spans="4:5" ht="14.25">
      <c r="D100" s="26"/>
      <c r="E100" s="1"/>
    </row>
    <row r="101" spans="4:5" ht="14.25">
      <c r="D101" s="26"/>
      <c r="E101" s="1"/>
    </row>
    <row r="102" spans="4:5" ht="14.25">
      <c r="D102" s="26"/>
      <c r="E102" s="1"/>
    </row>
    <row r="103" spans="4:5" ht="14.25">
      <c r="D103" s="26"/>
      <c r="E103" s="1"/>
    </row>
    <row r="104" spans="4:5" ht="14.25">
      <c r="D104" s="26"/>
      <c r="E104" s="1"/>
    </row>
    <row r="105" spans="4:5" ht="14.25">
      <c r="D105" s="26"/>
      <c r="E105" s="1"/>
    </row>
    <row r="106" spans="4:5" ht="14.25">
      <c r="D106" s="26"/>
      <c r="E106" s="1"/>
    </row>
    <row r="107" spans="4:5" ht="14.25">
      <c r="D107" s="26"/>
      <c r="E107" s="1"/>
    </row>
    <row r="108" spans="4:5" ht="14.25">
      <c r="D108" s="26"/>
      <c r="E108" s="1"/>
    </row>
    <row r="109" spans="4:5" ht="14.25">
      <c r="D109" s="26"/>
      <c r="E109" s="1"/>
    </row>
    <row r="110" spans="4:5" ht="14.25">
      <c r="D110" s="26"/>
      <c r="E110" s="1"/>
    </row>
    <row r="111" spans="4:5" ht="14.25">
      <c r="D111" s="26"/>
      <c r="E111" s="1"/>
    </row>
    <row r="112" spans="4:5" ht="14.25">
      <c r="D112" s="26"/>
      <c r="E112" s="1"/>
    </row>
    <row r="113" spans="4:5" ht="14.25">
      <c r="D113" s="26"/>
      <c r="E113" s="1"/>
    </row>
    <row r="114" spans="4:5" ht="14.25">
      <c r="D114" s="26"/>
      <c r="E114" s="1"/>
    </row>
    <row r="115" spans="4:5" ht="14.25">
      <c r="D115" s="26"/>
      <c r="E115" s="1"/>
    </row>
    <row r="116" spans="4:5" ht="14.25">
      <c r="D116" s="26"/>
      <c r="E116" s="1"/>
    </row>
    <row r="117" spans="4:5" ht="14.25">
      <c r="D117" s="26"/>
      <c r="E117" s="1"/>
    </row>
    <row r="118" spans="4:5" ht="14.25">
      <c r="D118" s="26"/>
      <c r="E118" s="1"/>
    </row>
    <row r="119" spans="4:5" ht="14.25">
      <c r="D119" s="26"/>
      <c r="E119" s="1"/>
    </row>
    <row r="120" spans="4:5" ht="14.25">
      <c r="D120" s="26"/>
      <c r="E120" s="1"/>
    </row>
    <row r="121" spans="4:5" ht="14.25">
      <c r="D121" s="26"/>
      <c r="E121" s="1"/>
    </row>
    <row r="122" spans="4:5" ht="14.25">
      <c r="D122" s="26"/>
      <c r="E122" s="1"/>
    </row>
    <row r="123" spans="4:5" ht="14.25">
      <c r="D123" s="26"/>
      <c r="E123" s="1"/>
    </row>
    <row r="124" spans="4:5" ht="14.25">
      <c r="D124" s="26"/>
      <c r="E124" s="1"/>
    </row>
    <row r="125" spans="4:5" ht="14.25">
      <c r="D125" s="26"/>
      <c r="E125" s="1"/>
    </row>
    <row r="126" spans="4:5" ht="14.25">
      <c r="D126" s="26"/>
      <c r="E126" s="1"/>
    </row>
    <row r="127" spans="4:5" ht="14.25">
      <c r="D127" s="26"/>
      <c r="E127" s="1"/>
    </row>
  </sheetData>
  <mergeCells count="1">
    <mergeCell ref="B1:G1"/>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CW</dc:creator>
  <cp:keywords/>
  <dc:description/>
  <cp:lastModifiedBy>liguannan</cp:lastModifiedBy>
  <cp:lastPrinted>2011-04-11T00:47:39Z</cp:lastPrinted>
  <dcterms:created xsi:type="dcterms:W3CDTF">2009-05-04T03:17:15Z</dcterms:created>
  <dcterms:modified xsi:type="dcterms:W3CDTF">2011-04-15T01:53:54Z</dcterms:modified>
  <cp:category/>
  <cp:version/>
  <cp:contentType/>
  <cp:contentStatus/>
</cp:coreProperties>
</file>